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8170" windowHeight="10650"/>
  </bookViews>
  <sheets>
    <sheet name="1" sheetId="1" r:id="rId1"/>
  </sheets>
  <definedNames>
    <definedName name="_xlnm._FilterDatabase" localSheetId="0" hidden="1">'1'!$A$6:$L$50</definedName>
    <definedName name="_xlnm.Print_Area" localSheetId="0">'1'!$A$1:$G$51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E11" i="1"/>
  <c r="E13" i="1" l="1"/>
  <c r="D13" i="1" l="1"/>
  <c r="C13" i="1"/>
  <c r="G10" i="1" l="1"/>
  <c r="G9" i="1"/>
  <c r="F12" i="1"/>
  <c r="F10" i="1"/>
  <c r="F9" i="1"/>
  <c r="C26" i="1" l="1"/>
  <c r="G47" i="1" l="1"/>
  <c r="D26" i="1" l="1"/>
  <c r="E26" i="1"/>
  <c r="G50" i="1"/>
  <c r="F50" i="1"/>
  <c r="G49" i="1"/>
  <c r="F49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E40" i="1"/>
  <c r="E38" i="1" s="1"/>
  <c r="D40" i="1"/>
  <c r="D38" i="1" s="1"/>
  <c r="C40" i="1"/>
  <c r="C38" i="1" s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29" i="1"/>
  <c r="F29" i="1"/>
  <c r="G28" i="1"/>
  <c r="F28" i="1"/>
  <c r="G27" i="1"/>
  <c r="F27" i="1"/>
  <c r="G25" i="1"/>
  <c r="F25" i="1"/>
  <c r="G23" i="1"/>
  <c r="F23" i="1"/>
  <c r="G22" i="1"/>
  <c r="F22" i="1"/>
  <c r="G21" i="1"/>
  <c r="F21" i="1"/>
  <c r="E20" i="1"/>
  <c r="D20" i="1"/>
  <c r="C20" i="1"/>
  <c r="G18" i="1"/>
  <c r="F18" i="1"/>
  <c r="G17" i="1"/>
  <c r="F17" i="1"/>
  <c r="G16" i="1"/>
  <c r="F16" i="1"/>
  <c r="G15" i="1"/>
  <c r="F15" i="1"/>
  <c r="G14" i="1"/>
  <c r="F14" i="1"/>
  <c r="G12" i="1"/>
  <c r="D11" i="1"/>
  <c r="C11" i="1"/>
  <c r="E8" i="1"/>
  <c r="D8" i="1"/>
  <c r="C8" i="1"/>
  <c r="C7" i="1" l="1"/>
  <c r="C51" i="1" s="1"/>
  <c r="D7" i="1"/>
  <c r="F8" i="1"/>
  <c r="G8" i="1"/>
  <c r="G26" i="1"/>
  <c r="G20" i="1"/>
  <c r="G11" i="1"/>
  <c r="E7" i="1"/>
  <c r="E51" i="1" s="1"/>
  <c r="F26" i="1"/>
  <c r="F38" i="1"/>
  <c r="F40" i="1"/>
  <c r="F20" i="1"/>
  <c r="F13" i="1"/>
  <c r="G38" i="1"/>
  <c r="G40" i="1"/>
  <c r="G13" i="1"/>
  <c r="F11" i="1"/>
  <c r="D51" i="1" l="1"/>
  <c r="G7" i="1"/>
  <c r="F51" i="1" l="1"/>
  <c r="G51" i="1"/>
</calcChain>
</file>

<file path=xl/sharedStrings.xml><?xml version="1.0" encoding="utf-8"?>
<sst xmlns="http://schemas.openxmlformats.org/spreadsheetml/2006/main" count="99" uniqueCount="99">
  <si>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</si>
  <si>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</si>
  <si>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</si>
  <si>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</si>
  <si>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</si>
  <si>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</si>
  <si>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</si>
  <si>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</si>
  <si>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</si>
  <si>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</si>
  <si>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</si>
  <si>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</si>
  <si>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</si>
  <si>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</si>
  <si>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</si>
  <si>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</si>
  <si>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</si>
  <si>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</si>
  <si>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</si>
  <si>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</si>
  <si>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Единый налог, на вмененный доход для отдельных видов деятельности</t>
  </si>
  <si>
    <t>1 05 03000 01 0000 110</t>
  </si>
  <si>
    <t>Единый сельскохозяйственный налог</t>
  </si>
  <si>
    <t>1 05 04000 01 0000 110</t>
  </si>
  <si>
    <t>Налог, взимаемый в связи с применением патентной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</si>
  <si>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</si>
  <si>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</si>
  <si>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</si>
  <si>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</si>
  <si>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1 06 01000 00 0000  110</t>
  </si>
  <si>
    <t>Налог на имущество физических лиц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</si>
  <si>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</si>
  <si>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</si>
  <si>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</si>
  <si>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</si>
  <si>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</si>
  <si>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</si>
  <si>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</si>
  <si>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</si>
  <si>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</si>
  <si>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</si>
  <si>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</si>
  <si>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</si>
  <si>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</si>
  <si>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</si>
  <si>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</si>
  <si>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</si>
  <si>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</si>
  <si>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</si>
  <si>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</si>
  <si>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</si>
  <si>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</si>
  <si>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</si>
  <si>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</si>
  <si>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</si>
  <si>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</si>
  <si>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</si>
  <si>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</si>
  <si>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</si>
  <si>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</si>
  <si>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</si>
  <si>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</si>
  <si>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</si>
  <si>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</si>
  <si>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</si>
  <si>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2 01 00000 00 0000 000</t>
  </si>
  <si>
    <t>Безвозмездные поступления от нерезидентов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</si>
  <si>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</si>
  <si>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</si>
  <si>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</si>
  <si>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</si>
  <si>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</si>
  <si>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</si>
  <si>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</si>
  <si>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</si>
  <si>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</si>
  <si>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</si>
  <si>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</si>
  <si>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</si>
  <si>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</si>
  <si>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</si>
  <si>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</si>
  <si>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</si>
  <si>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</si>
  <si>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</si>
  <si>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</si>
  <si>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</si>
  <si>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</si>
  <si>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</si>
  <si>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</si>
  <si>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1 05 02000 02 0000 110</t>
  </si>
  <si>
    <t>Налог, взимаемый в связи с применением специального налогового режима "Автоматизированная упрощенная система налогообложения"</t>
  </si>
  <si>
    <t>1 05 07000 01 0000 110</t>
  </si>
  <si>
    <t>об исполнении консолидированного бюджета Томской области на 1 июля 2026 года</t>
  </si>
  <si>
    <t>План 
на 2026 год 
(по данным Ф. 0503317 на 01.07.2026)</t>
  </si>
  <si>
    <t>Исполнено
на 01.07.2026
(по данным Ф. 0503317 на 01.07.2026)</t>
  </si>
  <si>
    <t>Исполнено
на 01.07.2025 
(по данным Ф. 0503317 на 01.07.2025)</t>
  </si>
  <si>
    <t xml:space="preserve">% исполнения к плановым назначениям на 2026 год </t>
  </si>
  <si>
    <t>Темп роста исполнения на 01.07.2026 к 01.07.2025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</si>
</sst>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color theme="1"/>
      <name val="Arial Cyr"/>
    </font>
    <font>
      <sz val="11"/>
      <color rgb="FFFA7D00"/>
      <name val="Calibri"/>
      <family val="2"/>
      <charset val="204"/>
      <scheme val="minor"/>
    </font>
    <font>
      <sz val="12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1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1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 wrapText="1"/>
    </xf>
    <xf numFmtId="9" fontId="2" fillId="0" borderId="5" xfId="1" applyNumberFormat="1" applyFont="1" applyBorder="1" applyAlignment="1">
      <alignment vertical="center" wrapText="1"/>
    </xf>
    <xf numFmtId="9" fontId="3" fillId="0" borderId="5" xfId="1" applyNumberFormat="1" applyFont="1" applyBorder="1" applyAlignment="1">
      <alignment vertical="center" wrapText="1"/>
    </xf>
    <xf numFmtId="164" fontId="3" fillId="0" borderId="6" xfId="0" applyNumberFormat="1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right" vertical="center"/>
    </xf>
    <xf numFmtId="164" fontId="4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/>
    <xf numFmtId="0" fontId="2" fillId="0" borderId="0" xfId="0" applyFont="1"/>
    <xf numFmtId="164" fontId="2" fillId="0" borderId="0" xfId="0" applyNumberFormat="1" applyFont="1"/>
    <xf numFmtId="164" fontId="3" fillId="0" borderId="0" xfId="0" applyNumberFormat="1" applyFont="1"/>
    <xf numFmtId="0" fontId="5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1"/>
  <sheetViews>
    <sheetView tabSelected="1" view="pageBreakPreview" zoomScale="110" zoomScaleNormal="130" zoomScaleSheetLayoutView="110" workbookViewId="0">
      <selection activeCell="J9" sqref="J9"/>
    </sheetView>
  </sheetViews>
  <sheetFormatPr defaultColWidth="9.140625" defaultRowHeight="15.6" customHeight="1" x14ac:dyDescent="0.25"/>
  <cols>
    <col min="1" max="1" width="26.28515625" style="1" customWidth="1"/>
    <col min="2" max="2" width="49.42578125" style="2" customWidth="1"/>
    <col min="3" max="3" width="15.7109375" style="2" bestFit="1" customWidth="1"/>
    <col min="4" max="5" width="16.28515625" style="3" bestFit="1" customWidth="1"/>
    <col min="6" max="6" width="15.5703125" style="3" customWidth="1"/>
    <col min="7" max="7" width="16.28515625" style="1" customWidth="1"/>
    <col min="8" max="9" width="9.140625" style="1" customWidth="1"/>
    <col min="10" max="10" width="13.42578125" style="1" customWidth="1"/>
    <col min="11" max="255" width="9.140625" style="1" customWidth="1"/>
  </cols>
  <sheetData>
    <row r="1" spans="1:10" ht="11.25" customHeight="1" x14ac:dyDescent="0.25">
      <c r="A1" s="4"/>
      <c r="B1" s="4"/>
      <c r="C1" s="40"/>
      <c r="D1" s="40"/>
      <c r="E1" s="40"/>
      <c r="F1" s="40"/>
    </row>
    <row r="2" spans="1:10" ht="18.75" customHeight="1" x14ac:dyDescent="0.25">
      <c r="A2" s="41" t="s">
        <v>0</v>
      </c>
      <c r="B2" s="41"/>
      <c r="C2" s="41"/>
      <c r="D2" s="41"/>
      <c r="E2" s="41"/>
      <c r="F2" s="41"/>
      <c r="G2" s="42"/>
    </row>
    <row r="3" spans="1:10" ht="22.15" customHeight="1" x14ac:dyDescent="0.25">
      <c r="A3" s="43" t="s">
        <v>93</v>
      </c>
      <c r="B3" s="43"/>
      <c r="C3" s="43"/>
      <c r="D3" s="43"/>
      <c r="E3" s="43"/>
      <c r="F3" s="43"/>
      <c r="G3" s="42"/>
    </row>
    <row r="4" spans="1:10" ht="15.75" x14ac:dyDescent="0.25">
      <c r="D4" s="44"/>
      <c r="E4" s="44"/>
      <c r="F4" s="44"/>
      <c r="G4" s="5" t="s">
        <v>1</v>
      </c>
    </row>
    <row r="5" spans="1:10" ht="84.75" customHeight="1" x14ac:dyDescent="0.25">
      <c r="A5" s="6" t="s">
        <v>2</v>
      </c>
      <c r="B5" s="7" t="s">
        <v>3</v>
      </c>
      <c r="C5" s="35" t="s">
        <v>94</v>
      </c>
      <c r="D5" s="36" t="s">
        <v>95</v>
      </c>
      <c r="E5" s="36" t="s">
        <v>96</v>
      </c>
      <c r="F5" s="36" t="s">
        <v>97</v>
      </c>
      <c r="G5" s="36" t="s">
        <v>98</v>
      </c>
    </row>
    <row r="6" spans="1:10" ht="15.75" x14ac:dyDescent="0.25">
      <c r="A6" s="8">
        <v>1</v>
      </c>
      <c r="B6" s="9">
        <v>2</v>
      </c>
      <c r="C6" s="37">
        <v>3</v>
      </c>
      <c r="D6" s="38">
        <v>4</v>
      </c>
      <c r="E6" s="38">
        <v>5</v>
      </c>
      <c r="F6" s="38">
        <v>6</v>
      </c>
      <c r="G6" s="39">
        <v>7</v>
      </c>
    </row>
    <row r="7" spans="1:10" s="10" customFormat="1" ht="17.45" customHeight="1" x14ac:dyDescent="0.25">
      <c r="A7" s="11" t="s">
        <v>4</v>
      </c>
      <c r="B7" s="12" t="s">
        <v>5</v>
      </c>
      <c r="C7" s="24">
        <f>C8+C11+C13+C20+C26+C29+C30+C31+C32+C33+C34+C35+C36+C37</f>
        <v>118314904.20000002</v>
      </c>
      <c r="D7" s="24">
        <f>D8+D11+D13+D20+D26+D29+D30+D31+D32+D33+D34+D35+D36+D37</f>
        <v>47915461.24499999</v>
      </c>
      <c r="E7" s="24">
        <f>E8+E11+E13+E20+E26+E29+E30+E31+E32+E33+E34+E35+E36+E37</f>
        <v>42824437.499999993</v>
      </c>
      <c r="F7" s="23">
        <f>D7/C7*100</f>
        <v>40.498246242927678</v>
      </c>
      <c r="G7" s="23">
        <f>D7/E7*100</f>
        <v>111.8881275323231</v>
      </c>
    </row>
    <row r="8" spans="1:10" s="10" customFormat="1" ht="18" customHeight="1" x14ac:dyDescent="0.25">
      <c r="A8" s="11" t="s">
        <v>6</v>
      </c>
      <c r="B8" s="13" t="s">
        <v>7</v>
      </c>
      <c r="C8" s="24">
        <f>SUM(C9:C10)</f>
        <v>74007428.599999994</v>
      </c>
      <c r="D8" s="24">
        <f>SUM(D9:D10)</f>
        <v>28471569.400000002</v>
      </c>
      <c r="E8" s="24">
        <f>SUM(E9:E10)</f>
        <v>25812557.399999999</v>
      </c>
      <c r="F8" s="23">
        <f>D8/C8*100</f>
        <v>38.471231791993382</v>
      </c>
      <c r="G8" s="23">
        <f t="shared" ref="G8:G29" si="0">D8/E8*100</f>
        <v>110.30123423570576</v>
      </c>
    </row>
    <row r="9" spans="1:10" ht="19.899999999999999" customHeight="1" x14ac:dyDescent="0.25">
      <c r="A9" s="14" t="s">
        <v>8</v>
      </c>
      <c r="B9" s="15" t="s">
        <v>9</v>
      </c>
      <c r="C9" s="25">
        <v>23183604.600000001</v>
      </c>
      <c r="D9" s="26">
        <v>8107129.7999999998</v>
      </c>
      <c r="E9" s="26">
        <v>7753981.5999999996</v>
      </c>
      <c r="F9" s="27">
        <f>D9/C9*100</f>
        <v>34.969237699990792</v>
      </c>
      <c r="G9" s="27">
        <f>D9/E9*100</f>
        <v>104.55441111699311</v>
      </c>
    </row>
    <row r="10" spans="1:10" ht="17.45" customHeight="1" x14ac:dyDescent="0.25">
      <c r="A10" s="14" t="s">
        <v>10</v>
      </c>
      <c r="B10" s="15" t="s">
        <v>11</v>
      </c>
      <c r="C10" s="25">
        <v>50823824</v>
      </c>
      <c r="D10" s="26">
        <v>20364439.600000001</v>
      </c>
      <c r="E10" s="26">
        <v>18058575.800000001</v>
      </c>
      <c r="F10" s="27">
        <f>D10/C10*100</f>
        <v>40.068688259269905</v>
      </c>
      <c r="G10" s="27">
        <f>D10/E10*100</f>
        <v>112.76880206688283</v>
      </c>
    </row>
    <row r="11" spans="1:10" ht="51.75" customHeight="1" x14ac:dyDescent="0.25">
      <c r="A11" s="11" t="s">
        <v>12</v>
      </c>
      <c r="B11" s="13" t="s">
        <v>13</v>
      </c>
      <c r="C11" s="24">
        <f>C12</f>
        <v>16085565.4</v>
      </c>
      <c r="D11" s="24">
        <f>D12</f>
        <v>6679255.7999999998</v>
      </c>
      <c r="E11" s="24">
        <f>E12</f>
        <v>5854711.4000000004</v>
      </c>
      <c r="F11" s="23">
        <f t="shared" ref="F11:F29" si="1">D11/C11*100</f>
        <v>41.523288948239269</v>
      </c>
      <c r="G11" s="23">
        <f t="shared" si="0"/>
        <v>114.08343372826198</v>
      </c>
    </row>
    <row r="12" spans="1:10" s="10" customFormat="1" ht="44.25" customHeight="1" x14ac:dyDescent="0.25">
      <c r="A12" s="14" t="s">
        <v>14</v>
      </c>
      <c r="B12" s="15" t="s">
        <v>15</v>
      </c>
      <c r="C12" s="25">
        <v>16085565.4</v>
      </c>
      <c r="D12" s="26">
        <v>6679255.7999999998</v>
      </c>
      <c r="E12" s="26">
        <v>5854711.4000000004</v>
      </c>
      <c r="F12" s="27">
        <f>D12/C12*100</f>
        <v>41.523288948239269</v>
      </c>
      <c r="G12" s="27">
        <f t="shared" si="0"/>
        <v>114.08343372826198</v>
      </c>
    </row>
    <row r="13" spans="1:10" ht="21" customHeight="1" x14ac:dyDescent="0.25">
      <c r="A13" s="11" t="s">
        <v>16</v>
      </c>
      <c r="B13" s="13" t="s">
        <v>17</v>
      </c>
      <c r="C13" s="24">
        <f>SUM(C14:C19)</f>
        <v>10464544.999999998</v>
      </c>
      <c r="D13" s="24">
        <f>SUM(D14:D19)</f>
        <v>4945336.299999998</v>
      </c>
      <c r="E13" s="24">
        <f>SUM(E14:E19)</f>
        <v>4713750.0999999996</v>
      </c>
      <c r="F13" s="23">
        <f t="shared" si="1"/>
        <v>47.258015518113773</v>
      </c>
      <c r="G13" s="23">
        <f t="shared" si="0"/>
        <v>104.91299273586858</v>
      </c>
      <c r="J13" s="33"/>
    </row>
    <row r="14" spans="1:10" ht="31.5" x14ac:dyDescent="0.25">
      <c r="A14" s="14" t="s">
        <v>18</v>
      </c>
      <c r="B14" s="15" t="s">
        <v>19</v>
      </c>
      <c r="C14" s="26">
        <v>9521133.6999999993</v>
      </c>
      <c r="D14" s="26">
        <v>4337210.0999999996</v>
      </c>
      <c r="E14" s="26">
        <v>4253254.5999999996</v>
      </c>
      <c r="F14" s="27">
        <f t="shared" si="1"/>
        <v>45.55350483104759</v>
      </c>
      <c r="G14" s="27">
        <f t="shared" si="0"/>
        <v>101.97391193087759</v>
      </c>
    </row>
    <row r="15" spans="1:10" ht="32.450000000000003" customHeight="1" x14ac:dyDescent="0.25">
      <c r="A15" s="14" t="s">
        <v>90</v>
      </c>
      <c r="B15" s="15" t="s">
        <v>20</v>
      </c>
      <c r="C15" s="25">
        <v>761.9</v>
      </c>
      <c r="D15" s="26">
        <v>356.6</v>
      </c>
      <c r="E15" s="26">
        <v>-598.70000000000005</v>
      </c>
      <c r="F15" s="27">
        <f t="shared" si="1"/>
        <v>46.804042525265785</v>
      </c>
      <c r="G15" s="27">
        <f t="shared" si="0"/>
        <v>-59.56238516786371</v>
      </c>
    </row>
    <row r="16" spans="1:10" s="10" customFormat="1" ht="30" customHeight="1" x14ac:dyDescent="0.25">
      <c r="A16" s="14" t="s">
        <v>21</v>
      </c>
      <c r="B16" s="15" t="s">
        <v>22</v>
      </c>
      <c r="C16" s="25">
        <v>15493.6</v>
      </c>
      <c r="D16" s="26">
        <v>12924.3</v>
      </c>
      <c r="E16" s="26">
        <v>9463</v>
      </c>
      <c r="F16" s="27">
        <f t="shared" si="1"/>
        <v>83.417023803376864</v>
      </c>
      <c r="G16" s="27">
        <f t="shared" si="0"/>
        <v>136.57719539258161</v>
      </c>
    </row>
    <row r="17" spans="1:255" s="10" customFormat="1" ht="31.15" customHeight="1" x14ac:dyDescent="0.25">
      <c r="A17" s="14" t="s">
        <v>23</v>
      </c>
      <c r="B17" s="15" t="s">
        <v>24</v>
      </c>
      <c r="C17" s="25">
        <v>324174.09999999998</v>
      </c>
      <c r="D17" s="26">
        <v>121493.6</v>
      </c>
      <c r="E17" s="26">
        <v>234822.2</v>
      </c>
      <c r="F17" s="27">
        <f t="shared" si="1"/>
        <v>37.477886111197662</v>
      </c>
      <c r="G17" s="27">
        <f t="shared" si="0"/>
        <v>51.738549421647527</v>
      </c>
    </row>
    <row r="18" spans="1:255" s="10" customFormat="1" ht="31.15" customHeight="1" x14ac:dyDescent="0.25">
      <c r="A18" s="14" t="s">
        <v>25</v>
      </c>
      <c r="B18" s="15" t="s">
        <v>26</v>
      </c>
      <c r="C18" s="25">
        <v>602981.69999999995</v>
      </c>
      <c r="D18" s="26">
        <v>272286.59999999998</v>
      </c>
      <c r="E18" s="26">
        <v>216809</v>
      </c>
      <c r="F18" s="27">
        <f t="shared" si="1"/>
        <v>45.156693810110653</v>
      </c>
      <c r="G18" s="27">
        <f t="shared" si="0"/>
        <v>125.58823665069254</v>
      </c>
    </row>
    <row r="19" spans="1:255" s="10" customFormat="1" ht="63" x14ac:dyDescent="0.25">
      <c r="A19" s="14" t="s">
        <v>92</v>
      </c>
      <c r="B19" s="15" t="s">
        <v>91</v>
      </c>
      <c r="C19" s="25">
        <v>0</v>
      </c>
      <c r="D19" s="26">
        <v>201065.1</v>
      </c>
      <c r="E19" s="26">
        <v>0</v>
      </c>
      <c r="F19" s="27"/>
      <c r="G19" s="27"/>
    </row>
    <row r="20" spans="1:255" ht="18" customHeight="1" x14ac:dyDescent="0.25">
      <c r="A20" s="11" t="s">
        <v>27</v>
      </c>
      <c r="B20" s="13" t="s">
        <v>28</v>
      </c>
      <c r="C20" s="24">
        <f>SUM(C21:C25)</f>
        <v>11850489.200000001</v>
      </c>
      <c r="D20" s="24">
        <f>SUM(D21:D25)</f>
        <v>4924540.3</v>
      </c>
      <c r="E20" s="24">
        <f>SUM(E21:E25)</f>
        <v>3961284.3000000003</v>
      </c>
      <c r="F20" s="23">
        <f t="shared" si="1"/>
        <v>41.555586582872877</v>
      </c>
      <c r="G20" s="23">
        <f t="shared" si="0"/>
        <v>124.31676009722401</v>
      </c>
    </row>
    <row r="21" spans="1:255" ht="18" customHeight="1" x14ac:dyDescent="0.25">
      <c r="A21" s="14" t="s">
        <v>29</v>
      </c>
      <c r="B21" s="16" t="s">
        <v>30</v>
      </c>
      <c r="C21" s="25">
        <v>849114.4</v>
      </c>
      <c r="D21" s="26">
        <v>63258.400000000001</v>
      </c>
      <c r="E21" s="26">
        <v>59322.5</v>
      </c>
      <c r="F21" s="27">
        <f t="shared" si="1"/>
        <v>7.4499266529928123</v>
      </c>
      <c r="G21" s="27">
        <f t="shared" si="0"/>
        <v>106.63475072695859</v>
      </c>
    </row>
    <row r="22" spans="1:255" ht="17.45" customHeight="1" x14ac:dyDescent="0.25">
      <c r="A22" s="14" t="s">
        <v>31</v>
      </c>
      <c r="B22" s="15" t="s">
        <v>32</v>
      </c>
      <c r="C22" s="25">
        <v>8070508</v>
      </c>
      <c r="D22" s="26">
        <v>3953718.2</v>
      </c>
      <c r="E22" s="26">
        <v>2990507.7</v>
      </c>
      <c r="F22" s="27">
        <f t="shared" si="1"/>
        <v>48.989706719824824</v>
      </c>
      <c r="G22" s="27">
        <f t="shared" si="0"/>
        <v>132.20892893872167</v>
      </c>
    </row>
    <row r="23" spans="1:255" ht="16.899999999999999" customHeight="1" x14ac:dyDescent="0.25">
      <c r="A23" s="14" t="s">
        <v>33</v>
      </c>
      <c r="B23" s="15" t="s">
        <v>34</v>
      </c>
      <c r="C23" s="25">
        <v>1432434</v>
      </c>
      <c r="D23" s="26">
        <v>267866.90000000002</v>
      </c>
      <c r="E23" s="26">
        <v>258933.2</v>
      </c>
      <c r="F23" s="27">
        <f t="shared" si="1"/>
        <v>18.700121611187672</v>
      </c>
      <c r="G23" s="27">
        <f t="shared" si="0"/>
        <v>103.45019487651641</v>
      </c>
    </row>
    <row r="24" spans="1:255" ht="16.899999999999999" customHeight="1" x14ac:dyDescent="0.25">
      <c r="A24" s="14" t="s">
        <v>35</v>
      </c>
      <c r="B24" s="15" t="s">
        <v>36</v>
      </c>
      <c r="C24" s="25">
        <v>0</v>
      </c>
      <c r="D24" s="26">
        <v>0</v>
      </c>
      <c r="E24" s="26">
        <v>525</v>
      </c>
      <c r="F24" s="27"/>
      <c r="G24" s="27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</row>
    <row r="25" spans="1:255" ht="17.45" customHeight="1" x14ac:dyDescent="0.25">
      <c r="A25" s="14" t="s">
        <v>37</v>
      </c>
      <c r="B25" s="15" t="s">
        <v>38</v>
      </c>
      <c r="C25" s="25">
        <v>1498432.8</v>
      </c>
      <c r="D25" s="26">
        <v>639696.80000000005</v>
      </c>
      <c r="E25" s="26">
        <v>651995.9</v>
      </c>
      <c r="F25" s="27">
        <f t="shared" si="1"/>
        <v>42.691056949634316</v>
      </c>
      <c r="G25" s="27">
        <f t="shared" si="0"/>
        <v>98.113623107139176</v>
      </c>
    </row>
    <row r="26" spans="1:255" s="10" customFormat="1" ht="30.6" customHeight="1" x14ac:dyDescent="0.25">
      <c r="A26" s="11" t="s">
        <v>39</v>
      </c>
      <c r="B26" s="13" t="s">
        <v>40</v>
      </c>
      <c r="C26" s="23">
        <f t="shared" ref="C26:E26" si="2">SUM(C27:C28)</f>
        <v>77303.8</v>
      </c>
      <c r="D26" s="23">
        <f t="shared" si="2"/>
        <v>24699.399999999998</v>
      </c>
      <c r="E26" s="23">
        <f t="shared" si="2"/>
        <v>29916.600000000002</v>
      </c>
      <c r="F26" s="23">
        <f t="shared" si="1"/>
        <v>31.951081318124075</v>
      </c>
      <c r="G26" s="23">
        <f t="shared" si="0"/>
        <v>82.560852503292466</v>
      </c>
    </row>
    <row r="27" spans="1:255" ht="18.600000000000001" customHeight="1" x14ac:dyDescent="0.25">
      <c r="A27" s="14" t="s">
        <v>41</v>
      </c>
      <c r="B27" s="15" t="s">
        <v>42</v>
      </c>
      <c r="C27" s="25">
        <v>63639.4</v>
      </c>
      <c r="D27" s="27">
        <v>22641.3</v>
      </c>
      <c r="E27" s="27">
        <v>29047.4</v>
      </c>
      <c r="F27" s="27">
        <f t="shared" si="1"/>
        <v>35.57748815985066</v>
      </c>
      <c r="G27" s="27">
        <f t="shared" si="0"/>
        <v>77.9460468062546</v>
      </c>
    </row>
    <row r="28" spans="1:255" ht="47.25" x14ac:dyDescent="0.25">
      <c r="A28" s="14" t="s">
        <v>43</v>
      </c>
      <c r="B28" s="15" t="s">
        <v>44</v>
      </c>
      <c r="C28" s="28">
        <v>13664.4</v>
      </c>
      <c r="D28" s="27">
        <v>2058.1</v>
      </c>
      <c r="E28" s="27">
        <v>869.2</v>
      </c>
      <c r="F28" s="27">
        <f t="shared" si="1"/>
        <v>15.061766341734725</v>
      </c>
      <c r="G28" s="27">
        <f t="shared" si="0"/>
        <v>236.78094799815921</v>
      </c>
    </row>
    <row r="29" spans="1:255" s="10" customFormat="1" ht="19.149999999999999" customHeight="1" x14ac:dyDescent="0.25">
      <c r="A29" s="11" t="s">
        <v>45</v>
      </c>
      <c r="B29" s="17" t="s">
        <v>46</v>
      </c>
      <c r="C29" s="29">
        <v>739585.7</v>
      </c>
      <c r="D29" s="30">
        <v>386331.6</v>
      </c>
      <c r="E29" s="30">
        <v>337949.5</v>
      </c>
      <c r="F29" s="23">
        <f t="shared" si="1"/>
        <v>52.236218196214445</v>
      </c>
      <c r="G29" s="23">
        <f t="shared" si="0"/>
        <v>114.31636975346908</v>
      </c>
    </row>
    <row r="30" spans="1:255" ht="45" customHeight="1" x14ac:dyDescent="0.25">
      <c r="A30" s="11" t="s">
        <v>47</v>
      </c>
      <c r="B30" s="13" t="s">
        <v>48</v>
      </c>
      <c r="C30" s="29">
        <v>0</v>
      </c>
      <c r="D30" s="30">
        <v>394.1</v>
      </c>
      <c r="E30" s="30">
        <v>1929.4</v>
      </c>
      <c r="F30" s="23"/>
      <c r="G30" s="23"/>
    </row>
    <row r="31" spans="1:255" s="10" customFormat="1" ht="47.25" x14ac:dyDescent="0.25">
      <c r="A31" s="11" t="s">
        <v>49</v>
      </c>
      <c r="B31" s="13" t="s">
        <v>50</v>
      </c>
      <c r="C31" s="29">
        <v>1265866.3999999999</v>
      </c>
      <c r="D31" s="30">
        <v>744504.4</v>
      </c>
      <c r="E31" s="30">
        <v>660242.4</v>
      </c>
      <c r="F31" s="23">
        <f t="shared" ref="F31:F51" si="3">D31/C31*100</f>
        <v>58.813821110979802</v>
      </c>
      <c r="G31" s="23">
        <f t="shared" ref="G31:G51" si="4">D31/E31*100</f>
        <v>112.76228245868487</v>
      </c>
    </row>
    <row r="32" spans="1:255" s="10" customFormat="1" ht="31.5" x14ac:dyDescent="0.25">
      <c r="A32" s="11" t="s">
        <v>51</v>
      </c>
      <c r="B32" s="17" t="s">
        <v>52</v>
      </c>
      <c r="C32" s="29">
        <v>1532868.5</v>
      </c>
      <c r="D32" s="30">
        <v>493038</v>
      </c>
      <c r="E32" s="30">
        <v>398480.9</v>
      </c>
      <c r="F32" s="23">
        <f t="shared" si="3"/>
        <v>32.164402882569512</v>
      </c>
      <c r="G32" s="23">
        <f t="shared" si="4"/>
        <v>123.72939330341805</v>
      </c>
    </row>
    <row r="33" spans="1:9" s="10" customFormat="1" ht="34.9" customHeight="1" x14ac:dyDescent="0.25">
      <c r="A33" s="11" t="s">
        <v>53</v>
      </c>
      <c r="B33" s="13" t="s">
        <v>54</v>
      </c>
      <c r="C33" s="29">
        <v>599033</v>
      </c>
      <c r="D33" s="30">
        <v>221769</v>
      </c>
      <c r="E33" s="30">
        <v>185425.6</v>
      </c>
      <c r="F33" s="23">
        <f t="shared" si="3"/>
        <v>37.021165778846907</v>
      </c>
      <c r="G33" s="23">
        <f t="shared" si="4"/>
        <v>119.59999050832246</v>
      </c>
    </row>
    <row r="34" spans="1:9" s="10" customFormat="1" ht="32.450000000000003" customHeight="1" x14ac:dyDescent="0.25">
      <c r="A34" s="11" t="s">
        <v>55</v>
      </c>
      <c r="B34" s="17" t="s">
        <v>56</v>
      </c>
      <c r="C34" s="29">
        <v>330338.2</v>
      </c>
      <c r="D34" s="30">
        <v>134606.79999999999</v>
      </c>
      <c r="E34" s="30">
        <v>133425.29999999999</v>
      </c>
      <c r="F34" s="23">
        <f t="shared" si="3"/>
        <v>40.748178684753981</v>
      </c>
      <c r="G34" s="23">
        <f t="shared" si="4"/>
        <v>100.88551421656913</v>
      </c>
    </row>
    <row r="35" spans="1:9" s="10" customFormat="1" ht="18" customHeight="1" x14ac:dyDescent="0.25">
      <c r="A35" s="11" t="s">
        <v>57</v>
      </c>
      <c r="B35" s="17" t="s">
        <v>58</v>
      </c>
      <c r="C35" s="29">
        <v>64.099999999999994</v>
      </c>
      <c r="D35" s="30">
        <v>66.245000000000005</v>
      </c>
      <c r="E35" s="30">
        <v>52.7</v>
      </c>
      <c r="F35" s="23">
        <f t="shared" si="3"/>
        <v>103.34633385335414</v>
      </c>
      <c r="G35" s="23">
        <f t="shared" si="4"/>
        <v>125.70208728652752</v>
      </c>
    </row>
    <row r="36" spans="1:9" s="10" customFormat="1" ht="16.149999999999999" customHeight="1" x14ac:dyDescent="0.25">
      <c r="A36" s="11" t="s">
        <v>59</v>
      </c>
      <c r="B36" s="13" t="s">
        <v>60</v>
      </c>
      <c r="C36" s="29">
        <v>1233246.8999999999</v>
      </c>
      <c r="D36" s="30">
        <v>830309.1</v>
      </c>
      <c r="E36" s="30">
        <v>531069.5</v>
      </c>
      <c r="F36" s="23">
        <f t="shared" si="3"/>
        <v>67.327077813858693</v>
      </c>
      <c r="G36" s="23">
        <f t="shared" si="4"/>
        <v>156.34659870318291</v>
      </c>
    </row>
    <row r="37" spans="1:9" s="10" customFormat="1" ht="22.9" customHeight="1" x14ac:dyDescent="0.25">
      <c r="A37" s="11" t="s">
        <v>61</v>
      </c>
      <c r="B37" s="13" t="s">
        <v>62</v>
      </c>
      <c r="C37" s="29">
        <v>128569.4</v>
      </c>
      <c r="D37" s="30">
        <v>59040.800000000003</v>
      </c>
      <c r="E37" s="30">
        <v>203642.4</v>
      </c>
      <c r="F37" s="23">
        <f t="shared" si="3"/>
        <v>45.921346759026648</v>
      </c>
      <c r="G37" s="23">
        <f t="shared" si="4"/>
        <v>28.992390582707728</v>
      </c>
    </row>
    <row r="38" spans="1:9" s="10" customFormat="1" ht="18.600000000000001" customHeight="1" x14ac:dyDescent="0.25">
      <c r="A38" s="11" t="s">
        <v>63</v>
      </c>
      <c r="B38" s="13" t="s">
        <v>64</v>
      </c>
      <c r="C38" s="23">
        <f>C39+C40+C45+C46+C47+C48+C49+C50</f>
        <v>32786668.399999995</v>
      </c>
      <c r="D38" s="23">
        <f>D39+D40+D45+D46+D47+D48+D49+D50</f>
        <v>14894155.299999999</v>
      </c>
      <c r="E38" s="23">
        <f>E39+E40+E45+E46+E47+E48+E49+E50</f>
        <v>13774701.300000003</v>
      </c>
      <c r="F38" s="23">
        <f t="shared" si="3"/>
        <v>45.427474113228293</v>
      </c>
      <c r="G38" s="23">
        <f t="shared" si="4"/>
        <v>108.12688402905692</v>
      </c>
      <c r="I38" s="34"/>
    </row>
    <row r="39" spans="1:9" s="10" customFormat="1" ht="18.600000000000001" hidden="1" customHeight="1" x14ac:dyDescent="0.25">
      <c r="A39" s="7" t="s">
        <v>65</v>
      </c>
      <c r="B39" s="18" t="s">
        <v>66</v>
      </c>
      <c r="C39" s="29">
        <v>0</v>
      </c>
      <c r="D39" s="23">
        <v>0</v>
      </c>
      <c r="E39" s="31"/>
      <c r="F39" s="23"/>
      <c r="G39" s="23"/>
    </row>
    <row r="40" spans="1:9" s="10" customFormat="1" ht="47.25" customHeight="1" x14ac:dyDescent="0.25">
      <c r="A40" s="7" t="s">
        <v>67</v>
      </c>
      <c r="B40" s="18" t="s">
        <v>68</v>
      </c>
      <c r="C40" s="29">
        <f>C41+C42+C43+C44</f>
        <v>32318747.999999996</v>
      </c>
      <c r="D40" s="29">
        <f>D41+D42+D43+D44</f>
        <v>14554318.299999999</v>
      </c>
      <c r="E40" s="29">
        <f>E41+E42+E43+E44</f>
        <v>13961171.300000003</v>
      </c>
      <c r="F40" s="23">
        <f t="shared" si="3"/>
        <v>45.033669930530728</v>
      </c>
      <c r="G40" s="23">
        <f t="shared" si="4"/>
        <v>104.24854754127971</v>
      </c>
    </row>
    <row r="41" spans="1:9" s="10" customFormat="1" ht="42" customHeight="1" x14ac:dyDescent="0.25">
      <c r="A41" s="19" t="s">
        <v>69</v>
      </c>
      <c r="B41" s="20" t="s">
        <v>70</v>
      </c>
      <c r="C41" s="25">
        <v>15400836.6</v>
      </c>
      <c r="D41" s="25">
        <v>8940537.5999999996</v>
      </c>
      <c r="E41" s="25">
        <v>8041346.4000000004</v>
      </c>
      <c r="F41" s="27">
        <f t="shared" si="3"/>
        <v>58.052285289488758</v>
      </c>
      <c r="G41" s="27">
        <f t="shared" si="4"/>
        <v>111.18209756515401</v>
      </c>
    </row>
    <row r="42" spans="1:9" s="10" customFormat="1" ht="54" customHeight="1" x14ac:dyDescent="0.25">
      <c r="A42" s="19" t="s">
        <v>71</v>
      </c>
      <c r="B42" s="20" t="s">
        <v>72</v>
      </c>
      <c r="C42" s="25">
        <v>12257335.199999999</v>
      </c>
      <c r="D42" s="25">
        <v>3013679.4</v>
      </c>
      <c r="E42" s="25">
        <v>3615927.7</v>
      </c>
      <c r="F42" s="27">
        <f t="shared" si="3"/>
        <v>24.586742149305014</v>
      </c>
      <c r="G42" s="27">
        <f t="shared" si="4"/>
        <v>83.344570191489169</v>
      </c>
    </row>
    <row r="43" spans="1:9" s="10" customFormat="1" ht="49.15" customHeight="1" x14ac:dyDescent="0.25">
      <c r="A43" s="19" t="s">
        <v>73</v>
      </c>
      <c r="B43" s="20" t="s">
        <v>74</v>
      </c>
      <c r="C43" s="25">
        <v>3187124.8</v>
      </c>
      <c r="D43" s="25">
        <v>1743533.1</v>
      </c>
      <c r="E43" s="25">
        <v>1475835.8</v>
      </c>
      <c r="F43" s="27">
        <f t="shared" si="3"/>
        <v>54.705517022740999</v>
      </c>
      <c r="G43" s="27">
        <f t="shared" si="4"/>
        <v>118.13869130969718</v>
      </c>
    </row>
    <row r="44" spans="1:9" s="10" customFormat="1" ht="30.6" customHeight="1" x14ac:dyDescent="0.25">
      <c r="A44" s="19" t="s">
        <v>75</v>
      </c>
      <c r="B44" s="21" t="s">
        <v>76</v>
      </c>
      <c r="C44" s="25">
        <v>1473451.4</v>
      </c>
      <c r="D44" s="25">
        <v>856568.2</v>
      </c>
      <c r="E44" s="25">
        <v>828061.4</v>
      </c>
      <c r="F44" s="27">
        <f t="shared" si="3"/>
        <v>58.133454554388422</v>
      </c>
      <c r="G44" s="27">
        <f t="shared" si="4"/>
        <v>103.44259495733046</v>
      </c>
    </row>
    <row r="45" spans="1:9" s="10" customFormat="1" ht="47.25" x14ac:dyDescent="0.25">
      <c r="A45" s="7" t="s">
        <v>77</v>
      </c>
      <c r="B45" s="22" t="s">
        <v>78</v>
      </c>
      <c r="C45" s="29">
        <v>190804.7</v>
      </c>
      <c r="D45" s="29">
        <v>214730.8</v>
      </c>
      <c r="E45" s="29">
        <v>6445.6</v>
      </c>
      <c r="F45" s="23">
        <f t="shared" si="3"/>
        <v>112.53957580709488</v>
      </c>
      <c r="G45" s="23">
        <f t="shared" si="4"/>
        <v>3331.4322948988456</v>
      </c>
    </row>
    <row r="46" spans="1:9" s="10" customFormat="1" ht="31.5" x14ac:dyDescent="0.25">
      <c r="A46" s="7" t="s">
        <v>79</v>
      </c>
      <c r="B46" s="18" t="s">
        <v>80</v>
      </c>
      <c r="C46" s="29">
        <v>10420.700000000001</v>
      </c>
      <c r="D46" s="29">
        <v>9466.5</v>
      </c>
      <c r="E46" s="29">
        <v>8411</v>
      </c>
      <c r="F46" s="23">
        <f t="shared" si="3"/>
        <v>90.843225503085208</v>
      </c>
      <c r="G46" s="23">
        <f t="shared" si="4"/>
        <v>112.54904291998574</v>
      </c>
    </row>
    <row r="47" spans="1:9" s="10" customFormat="1" ht="22.5" customHeight="1" x14ac:dyDescent="0.25">
      <c r="A47" s="7" t="s">
        <v>81</v>
      </c>
      <c r="B47" s="18" t="s">
        <v>82</v>
      </c>
      <c r="C47" s="29">
        <v>102843</v>
      </c>
      <c r="D47" s="29">
        <v>79291.199999999997</v>
      </c>
      <c r="E47" s="29">
        <v>39522.300000000003</v>
      </c>
      <c r="F47" s="23">
        <f t="shared" si="3"/>
        <v>77.099267815991368</v>
      </c>
      <c r="G47" s="23">
        <f t="shared" si="4"/>
        <v>200.62395154128171</v>
      </c>
    </row>
    <row r="48" spans="1:9" s="10" customFormat="1" ht="110.25" x14ac:dyDescent="0.25">
      <c r="A48" s="7" t="s">
        <v>83</v>
      </c>
      <c r="B48" s="18" t="s">
        <v>84</v>
      </c>
      <c r="C48" s="29">
        <v>0</v>
      </c>
      <c r="D48" s="29">
        <v>-174.4</v>
      </c>
      <c r="E48" s="29">
        <v>0</v>
      </c>
      <c r="F48" s="23"/>
      <c r="G48" s="23"/>
    </row>
    <row r="49" spans="1:7" s="10" customFormat="1" ht="84.75" customHeight="1" x14ac:dyDescent="0.25">
      <c r="A49" s="7" t="s">
        <v>85</v>
      </c>
      <c r="B49" s="18" t="s">
        <v>86</v>
      </c>
      <c r="C49" s="29">
        <v>242389.3</v>
      </c>
      <c r="D49" s="29">
        <v>111465.3</v>
      </c>
      <c r="E49" s="29">
        <v>325888.5</v>
      </c>
      <c r="F49" s="23">
        <f t="shared" si="3"/>
        <v>45.986064566381444</v>
      </c>
      <c r="G49" s="23">
        <f t="shared" si="4"/>
        <v>34.203508255124071</v>
      </c>
    </row>
    <row r="50" spans="1:7" s="10" customFormat="1" ht="63" customHeight="1" x14ac:dyDescent="0.25">
      <c r="A50" s="7" t="s">
        <v>87</v>
      </c>
      <c r="B50" s="18" t="s">
        <v>88</v>
      </c>
      <c r="C50" s="29">
        <v>-78537.3</v>
      </c>
      <c r="D50" s="29">
        <v>-74942.399999999994</v>
      </c>
      <c r="E50" s="29">
        <v>-566737.4</v>
      </c>
      <c r="F50" s="23">
        <f t="shared" si="3"/>
        <v>95.42268450787077</v>
      </c>
      <c r="G50" s="23">
        <f t="shared" si="4"/>
        <v>13.223478810468482</v>
      </c>
    </row>
    <row r="51" spans="1:7" ht="19.149999999999999" customHeight="1" x14ac:dyDescent="0.25">
      <c r="A51" s="11"/>
      <c r="B51" s="13" t="s">
        <v>89</v>
      </c>
      <c r="C51" s="23">
        <f>C7+C38</f>
        <v>151101572.60000002</v>
      </c>
      <c r="D51" s="23">
        <f>D7+D38</f>
        <v>62809616.544999987</v>
      </c>
      <c r="E51" s="23">
        <f>E7+E38</f>
        <v>56599138.799999997</v>
      </c>
      <c r="F51" s="23">
        <f t="shared" si="3"/>
        <v>41.567811283653036</v>
      </c>
      <c r="G51" s="23">
        <f t="shared" si="4"/>
        <v>110.97274247748801</v>
      </c>
    </row>
  </sheetData>
  <mergeCells count="4">
    <mergeCell ref="C1:F1"/>
    <mergeCell ref="A2:G2"/>
    <mergeCell ref="A3:G3"/>
    <mergeCell ref="D4:F4"/>
  </mergeCells>
  <pageMargins left="0.39370078740157483" right="0" top="0" bottom="0" header="0.31496062992125984" footer="0.31496062992125984"/>
  <pageSetup paperSize="9" scale="63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3</cp:revision>
  <cp:lastPrinted>2026-07-23T04:49:01Z</cp:lastPrinted>
  <dcterms:created xsi:type="dcterms:W3CDTF">2004-09-11T05:05:00Z</dcterms:created>
  <dcterms:modified xsi:type="dcterms:W3CDTF">2026-07-23T04:49:15Z</dcterms:modified>
  <cp:version>786432</cp:version>
</cp:coreProperties>
</file>