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8170" windowHeight="10650"/>
  </bookViews>
  <sheets>
    <sheet name="1" sheetId="1" r:id="rId1"/>
  </sheets>
  <definedNames>
    <definedName name="_xlnm._FilterDatabase" localSheetId="0" hidden="1">'1'!$A$6:$L$50</definedName>
    <definedName name="_xlnm.Print_Area" localSheetId="0">'1'!$A$1:$G$51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  <c r="G48" i="1" l="1"/>
  <c r="D13" i="1"/>
  <c r="C13" i="1"/>
  <c r="G10" i="1" l="1"/>
  <c r="G9" i="1"/>
  <c r="F12" i="1"/>
  <c r="F10" i="1"/>
  <c r="F9" i="1"/>
  <c r="F48" i="1" l="1"/>
  <c r="C26" i="1" l="1"/>
  <c r="G47" i="1" l="1"/>
  <c r="D26" i="1" l="1"/>
  <c r="E26" i="1"/>
  <c r="G50" i="1"/>
  <c r="F50" i="1"/>
  <c r="G49" i="1"/>
  <c r="F49" i="1"/>
  <c r="F47" i="1"/>
  <c r="G46" i="1"/>
  <c r="F46" i="1"/>
  <c r="G45" i="1"/>
  <c r="F45" i="1"/>
  <c r="G44" i="1"/>
  <c r="F44" i="1"/>
  <c r="G43" i="1"/>
  <c r="F43" i="1"/>
  <c r="G42" i="1"/>
  <c r="F42" i="1"/>
  <c r="G41" i="1"/>
  <c r="F41" i="1"/>
  <c r="E40" i="1"/>
  <c r="E38" i="1" s="1"/>
  <c r="D40" i="1"/>
  <c r="D38" i="1" s="1"/>
  <c r="C40" i="1"/>
  <c r="C38" i="1" s="1"/>
  <c r="G37" i="1"/>
  <c r="F37" i="1"/>
  <c r="G36" i="1"/>
  <c r="F36" i="1"/>
  <c r="G35" i="1"/>
  <c r="F35" i="1"/>
  <c r="G34" i="1"/>
  <c r="F34" i="1"/>
  <c r="G33" i="1"/>
  <c r="F33" i="1"/>
  <c r="G32" i="1"/>
  <c r="F32" i="1"/>
  <c r="G31" i="1"/>
  <c r="F31" i="1"/>
  <c r="G29" i="1"/>
  <c r="F29" i="1"/>
  <c r="G28" i="1"/>
  <c r="F28" i="1"/>
  <c r="G27" i="1"/>
  <c r="F27" i="1"/>
  <c r="G25" i="1"/>
  <c r="F25" i="1"/>
  <c r="G23" i="1"/>
  <c r="F23" i="1"/>
  <c r="G22" i="1"/>
  <c r="F22" i="1"/>
  <c r="G21" i="1"/>
  <c r="F21" i="1"/>
  <c r="E20" i="1"/>
  <c r="D20" i="1"/>
  <c r="C20" i="1"/>
  <c r="G18" i="1"/>
  <c r="F18" i="1"/>
  <c r="G17" i="1"/>
  <c r="F17" i="1"/>
  <c r="G16" i="1"/>
  <c r="F16" i="1"/>
  <c r="G15" i="1"/>
  <c r="F15" i="1"/>
  <c r="G14" i="1"/>
  <c r="F14" i="1"/>
  <c r="G12" i="1"/>
  <c r="E11" i="1"/>
  <c r="D11" i="1"/>
  <c r="C11" i="1"/>
  <c r="E8" i="1"/>
  <c r="D8" i="1"/>
  <c r="C8" i="1"/>
  <c r="C7" i="1" l="1"/>
  <c r="C51" i="1" s="1"/>
  <c r="D7" i="1"/>
  <c r="F8" i="1"/>
  <c r="G8" i="1"/>
  <c r="G26" i="1"/>
  <c r="G20" i="1"/>
  <c r="G11" i="1"/>
  <c r="E7" i="1"/>
  <c r="E51" i="1" s="1"/>
  <c r="F26" i="1"/>
  <c r="F38" i="1"/>
  <c r="F40" i="1"/>
  <c r="F20" i="1"/>
  <c r="F13" i="1"/>
  <c r="G38" i="1"/>
  <c r="G40" i="1"/>
  <c r="G13" i="1"/>
  <c r="F11" i="1"/>
  <c r="F7" i="1" l="1"/>
  <c r="D51" i="1"/>
  <c r="G7" i="1"/>
  <c r="F51" i="1" l="1"/>
  <c r="G51" i="1"/>
</calcChain>
</file>

<file path=xl/sharedStrings.xml><?xml version="1.0" encoding="utf-8"?>
<sst xmlns="http://schemas.openxmlformats.org/spreadsheetml/2006/main" count="99" uniqueCount="99">
  <si>
    <t>ИНФОРМАЦИЯ</t>
  </si>
  <si>
    <t>тыс.руб.</t>
  </si>
  <si>
    <t>Коды бюджетной классификации 
Российской Федерации</t>
  </si>
  <si>
    <t>Наименование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</si>
  <si>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</si>
  <si>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</si>
  <si>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</si>
  <si>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</si>
  <si>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1 01 01000 00 0000 110</t>
  </si>
  <si>
    <t>Налог на прибыль организаций</t>
  </si>
  <si>
    <t>1 01 02000 01 0000 110</t>
  </si>
  <si>
    <t>Налог на доходы физических лиц</t>
  </si>
  <si>
    <t>1 03 00000 00 0000 000</t>
  </si>
  <si>
    <t>Налоги на товары (работы, услуги), реализуемые на территории Российской Федерации</t>
  </si>
  <si>
    <t>1 03 02000 01 0000 110</t>
  </si>
  <si>
    <t>Акцизы по подакцизным товарам (продукции), производимым на территории Российской Федерации</t>
  </si>
  <si>
    <t>1 05 00000 00 0000 000</t>
  </si>
  <si>
    <t>Налоги на совокупный доход</t>
  </si>
  <si>
    <t>1 05 01000 00 0000 110</t>
  </si>
  <si>
    <t>Налог, взимаемый в связи с применением упрощенной системы налогообложения</t>
  </si>
  <si>
    <t>Единый налог, на вмененный доход для отдельных видов деятельности</t>
  </si>
  <si>
    <t>1 05 03000 01 0000 110</t>
  </si>
  <si>
    <t>Единый сельскохозяйственный налог</t>
  </si>
  <si>
    <t>1 05 04000 01 0000 110</t>
  </si>
  <si>
    <t>Налог, взимаемый в связи с применением патентной системы налогообложения</t>
  </si>
  <si>
    <t>1 05 06000 01 0000 110</t>
  </si>
  <si>
    <t>Налог на профессиональный доход</t>
  </si>
  <si>
    <t>1 06 00000 00 0000 000</t>
  </si>
  <si>
    <t>Налоги на имущество</t>
  </si>
  <si>
    <t>1 06 01000 00 0000  110</t>
  </si>
  <si>
    <t>Налог на имущество физических лиц</t>
  </si>
  <si>
    <t>1 06 02000 02 0000 110</t>
  </si>
  <si>
    <t>Налог на имущество организаций</t>
  </si>
  <si>
    <t>1 06 04000 02 0000 110</t>
  </si>
  <si>
    <t>Транспортный налог</t>
  </si>
  <si>
    <t>1 06 05000 02 0000 110</t>
  </si>
  <si>
    <t>Налог на игорный бизнес</t>
  </si>
  <si>
    <t>1 06 06000 00 0000 110</t>
  </si>
  <si>
    <t>Земельный налог</t>
  </si>
  <si>
    <t>1 07 00000 00 0000 000</t>
  </si>
  <si>
    <t>Налоги, сборы и регулярные платежи за пользование природными ресурсами</t>
  </si>
  <si>
    <t>1 07 01000 01 0000 110</t>
  </si>
  <si>
    <t>Налог на добычу полезных ископаемых</t>
  </si>
  <si>
    <t>1 07 04000 01 0000 110</t>
  </si>
  <si>
    <t>Сборы за пользование объектами животного мира и за пользование объектами водных биологических ресурсов</t>
  </si>
  <si>
    <t>1 08 00000 00 0000 000</t>
  </si>
  <si>
    <t>Государственная пошлина</t>
  </si>
  <si>
    <t>1 09 00000 00 0000 000</t>
  </si>
  <si>
    <t>Задолженность и перерасчеты по отмененным налогам, сборам и иным обязательным платежам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</si>
  <si>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</si>
  <si>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</si>
  <si>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1 12 00000 00 0000 000</t>
  </si>
  <si>
    <t>Платежи при пользовании природными ресурсами</t>
  </si>
  <si>
    <t>1 13 00000 00 0000 000</t>
  </si>
  <si>
    <t>Доходы от оказания платных услуг и компенсации затрат государства</t>
  </si>
  <si>
    <t>1 14 00000 00 0000 000</t>
  </si>
  <si>
    <t>Доходы от продажи материальных и нематериальных активов</t>
  </si>
  <si>
    <t>1 15 00000 00 0000 000</t>
  </si>
  <si>
    <t>Административные  платежи и сборы</t>
  </si>
  <si>
    <t>1 16 00000 00 0000 000</t>
  </si>
  <si>
    <t>Штрафы, санкции, возмещение ущерба</t>
  </si>
  <si>
    <t>1 17 00000 00 0000 000</t>
  </si>
  <si>
    <t>Прочие неналоговые доходы</t>
  </si>
  <si>
    <t>2 00 00000 00 0000 000</t>
  </si>
  <si>
    <t>БЕЗВОЗМЕЗДНЫЕ ПОСТУПЛЕНИЯ</t>
  </si>
  <si>
    <t>2 01 00000 00 0000 000</t>
  </si>
  <si>
    <t>Безвозмездные поступления от нерезидентов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</si>
  <si>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</si>
  <si>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</si>
  <si>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</si>
  <si>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</si>
  <si>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>2 02 20000 00 0000 150</t>
  </si>
  <si>
    <t>Субсидии бюджетам бюджетной системы Российской Федерации (межбюджетные субсидии)</t>
  </si>
  <si>
    <t>2 02 30000 00 0000 150</t>
  </si>
  <si>
    <t xml:space="preserve">Субвенции бюджетам бюджетной системы Российской Федерации </t>
  </si>
  <si>
    <t>2 02 40000 00 0000 150</t>
  </si>
  <si>
    <t>Иные межбюджетные трансферты</t>
  </si>
  <si>
    <t>2 03 00000 00 0000 000</t>
  </si>
  <si>
    <t>Безвозмездные поступления от государственных (муниципальных) организаций</t>
  </si>
  <si>
    <t>2 04 00000 00 0000 000</t>
  </si>
  <si>
    <t>Безвозмездные поступления от негосударственных организаций</t>
  </si>
  <si>
    <t>2 07 00000 00 0000 000</t>
  </si>
  <si>
    <t xml:space="preserve">Прочие безвозмездные поступления </t>
  </si>
  <si>
    <t>2 08 00000 00 0000 000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</si>
  <si>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</si>
  <si>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2 18 00000 00 0000 000</t>
  </si>
  <si>
    <t>Доходы бюджетов субъектов Российской Федерации от возврата остатков субсидий, субвенций и иных межбюджетных трансфертов, имеющих целевое назначение, прошлых лет</t>
  </si>
  <si>
    <t>2 19 00000 00 0000 000</t>
  </si>
  <si>
    <t xml:space="preserve">Возврат остатков субсидий, субвенций и иных межбюджетных трансфертов, имеющих целевое назначение, прошлых лет из бюджетов субъектов Российской Федерации </t>
  </si>
  <si>
    <t>ВСЕГО ДОХОДОВ</t>
  </si>
  <si>
    <t>1 05 02000 02 0000 110</t>
  </si>
  <si>
    <t xml:space="preserve">% исполнения к плановым назначениям на 2025 год </t>
  </si>
  <si>
    <t>об исполнении консолидированного бюджета Томской области на 1 апреля 2026 года</t>
  </si>
  <si>
    <t>Исполнено
на 01.04.2026
(по данным Ф. 0503317 на 01.04.2026)</t>
  </si>
  <si>
    <t>Исполнено
на 01.04.2025 
(по данным Ф. 0503317 на 01.04.2025)</t>
  </si>
  <si>
    <t>Темп роста исполнения на 01.04.2026 к 01.04.2025</t>
  </si>
  <si>
    <t>План 
на 2026 год 
(по данным Ф. 0503317 на 01.04.2026)</t>
  </si>
  <si>
    <t>Налог, взимаемый в связи с применением специального налогового режима "Автоматизированная упрощенная система налогообложения"</t>
  </si>
  <si>
    <t>1 05 07000 01 0000 110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</si>
</sst>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6" x14ac:knownFonts="1">
    <font>
      <sz val="10"/>
      <color theme="1"/>
      <name val="Arial Cyr"/>
    </font>
    <font>
      <sz val="11"/>
      <color rgb="FFFA7D00"/>
      <name val="Calibri"/>
      <family val="2"/>
      <charset val="204"/>
      <scheme val="minor"/>
    </font>
    <font>
      <sz val="12"/>
      <name val="PT Astra Serif"/>
      <family val="1"/>
      <charset val="204"/>
    </font>
    <font>
      <b/>
      <sz val="12"/>
      <name val="PT Astra Serif"/>
      <family val="1"/>
      <charset val="204"/>
    </font>
    <font>
      <sz val="12"/>
      <color theme="1"/>
      <name val="PT Astra Serif"/>
      <family val="1"/>
      <charset val="204"/>
    </font>
    <font>
      <b/>
      <sz val="12"/>
      <color theme="1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" fillId="0" borderId="1"/>
  </cellStyleXfs>
  <cellXfs count="45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/>
    <xf numFmtId="1" fontId="3" fillId="0" borderId="3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vertical="center" wrapText="1"/>
    </xf>
    <xf numFmtId="1" fontId="2" fillId="0" borderId="3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/>
    </xf>
    <xf numFmtId="3" fontId="3" fillId="0" borderId="5" xfId="0" applyNumberFormat="1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vertical="center" wrapText="1"/>
    </xf>
    <xf numFmtId="9" fontId="2" fillId="0" borderId="5" xfId="1" applyNumberFormat="1" applyFont="1" applyBorder="1" applyAlignment="1">
      <alignment vertical="center" wrapText="1"/>
    </xf>
    <xf numFmtId="9" fontId="3" fillId="0" borderId="5" xfId="1" applyNumberFormat="1" applyFont="1" applyBorder="1" applyAlignment="1">
      <alignment vertical="center" wrapText="1"/>
    </xf>
    <xf numFmtId="164" fontId="3" fillId="0" borderId="6" xfId="0" applyNumberFormat="1" applyFont="1" applyFill="1" applyBorder="1" applyAlignment="1">
      <alignment vertical="center"/>
    </xf>
    <xf numFmtId="164" fontId="3" fillId="0" borderId="6" xfId="0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3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3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/>
    </xf>
    <xf numFmtId="164" fontId="4" fillId="0" borderId="6" xfId="0" applyNumberFormat="1" applyFont="1" applyFill="1" applyBorder="1" applyAlignment="1">
      <alignment horizontal="right" vertical="center" wrapText="1"/>
    </xf>
    <xf numFmtId="164" fontId="2" fillId="0" borderId="6" xfId="0" applyNumberFormat="1" applyFont="1" applyFill="1" applyBorder="1" applyAlignment="1">
      <alignment horizontal="right" vertical="center" wrapText="1"/>
    </xf>
    <xf numFmtId="164" fontId="2" fillId="0" borderId="6" xfId="0" applyNumberFormat="1" applyFont="1" applyFill="1" applyBorder="1" applyAlignment="1">
      <alignment vertical="center"/>
    </xf>
    <xf numFmtId="164" fontId="4" fillId="0" borderId="6" xfId="0" applyNumberFormat="1" applyFont="1" applyFill="1" applyBorder="1" applyAlignment="1">
      <alignment vertical="center"/>
    </xf>
    <xf numFmtId="164" fontId="5" fillId="0" borderId="6" xfId="0" applyNumberFormat="1" applyFont="1" applyFill="1" applyBorder="1" applyAlignment="1">
      <alignment horizontal="right" vertical="center" wrapText="1"/>
    </xf>
    <xf numFmtId="164" fontId="3" fillId="0" borderId="6" xfId="0" applyNumberFormat="1" applyFont="1" applyFill="1" applyBorder="1" applyAlignment="1">
      <alignment horizontal="right" vertical="center" wrapText="1"/>
    </xf>
    <xf numFmtId="164" fontId="3" fillId="0" borderId="6" xfId="0" applyNumberFormat="1" applyFont="1" applyFill="1" applyBorder="1"/>
    <xf numFmtId="0" fontId="2" fillId="0" borderId="0" xfId="0" applyFont="1"/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wrapText="1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right" vertical="center"/>
    </xf>
    <xf numFmtId="164" fontId="2" fillId="0" borderId="0" xfId="0" applyNumberFormat="1" applyFont="1"/>
    <xf numFmtId="164" fontId="3" fillId="0" borderId="0" xfId="0" applyNumberFormat="1" applyFont="1"/>
  </cellXfs>
  <cellStyles count="2">
    <cellStyle name="Обычный" xfId="0" builtinId="0"/>
    <cellStyle name="Связанная ячейка" xfId="1" builtin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51"/>
  <sheetViews>
    <sheetView tabSelected="1" view="pageBreakPreview" zoomScaleNormal="130" zoomScaleSheetLayoutView="100" workbookViewId="0">
      <selection activeCell="R33" sqref="R33"/>
    </sheetView>
  </sheetViews>
  <sheetFormatPr defaultColWidth="9.140625" defaultRowHeight="15.6" customHeight="1" x14ac:dyDescent="0.25"/>
  <cols>
    <col min="1" max="1" width="26.28515625" style="1" customWidth="1"/>
    <col min="2" max="2" width="49.42578125" style="2" customWidth="1"/>
    <col min="3" max="3" width="16.42578125" style="2" customWidth="1"/>
    <col min="4" max="4" width="15.85546875" style="3" customWidth="1"/>
    <col min="5" max="5" width="16.7109375" style="3" customWidth="1"/>
    <col min="6" max="6" width="16" style="3" customWidth="1"/>
    <col min="7" max="7" width="16.28515625" style="1" customWidth="1"/>
    <col min="8" max="9" width="9.140625" style="1" customWidth="1"/>
    <col min="10" max="10" width="13.42578125" style="1" customWidth="1"/>
    <col min="11" max="255" width="9.140625" style="1" customWidth="1"/>
  </cols>
  <sheetData>
    <row r="1" spans="1:10" ht="11.25" customHeight="1" x14ac:dyDescent="0.25">
      <c r="A1" s="4"/>
      <c r="B1" s="4"/>
      <c r="C1" s="38"/>
      <c r="D1" s="38"/>
      <c r="E1" s="38"/>
      <c r="F1" s="38"/>
    </row>
    <row r="2" spans="1:10" ht="18.75" customHeight="1" x14ac:dyDescent="0.25">
      <c r="A2" s="39" t="s">
        <v>0</v>
      </c>
      <c r="B2" s="39"/>
      <c r="C2" s="39"/>
      <c r="D2" s="39"/>
      <c r="E2" s="39"/>
      <c r="F2" s="39"/>
      <c r="G2" s="40"/>
    </row>
    <row r="3" spans="1:10" ht="22.15" customHeight="1" x14ac:dyDescent="0.25">
      <c r="A3" s="41" t="s">
        <v>92</v>
      </c>
      <c r="B3" s="41"/>
      <c r="C3" s="41"/>
      <c r="D3" s="41"/>
      <c r="E3" s="41"/>
      <c r="F3" s="41"/>
      <c r="G3" s="40"/>
    </row>
    <row r="4" spans="1:10" ht="15.75" x14ac:dyDescent="0.25">
      <c r="D4" s="42"/>
      <c r="E4" s="42"/>
      <c r="F4" s="42"/>
      <c r="G4" s="5" t="s">
        <v>1</v>
      </c>
    </row>
    <row r="5" spans="1:10" ht="84.75" customHeight="1" x14ac:dyDescent="0.25">
      <c r="A5" s="6" t="s">
        <v>2</v>
      </c>
      <c r="B5" s="7" t="s">
        <v>3</v>
      </c>
      <c r="C5" s="25" t="s">
        <v>96</v>
      </c>
      <c r="D5" s="26" t="s">
        <v>93</v>
      </c>
      <c r="E5" s="26" t="s">
        <v>94</v>
      </c>
      <c r="F5" s="26" t="s">
        <v>91</v>
      </c>
      <c r="G5" s="26" t="s">
        <v>95</v>
      </c>
    </row>
    <row r="6" spans="1:10" ht="15.75" x14ac:dyDescent="0.25">
      <c r="A6" s="8">
        <v>1</v>
      </c>
      <c r="B6" s="9">
        <v>2</v>
      </c>
      <c r="C6" s="27">
        <v>3</v>
      </c>
      <c r="D6" s="28">
        <v>4</v>
      </c>
      <c r="E6" s="28">
        <v>5</v>
      </c>
      <c r="F6" s="28">
        <v>6</v>
      </c>
      <c r="G6" s="29">
        <v>7</v>
      </c>
    </row>
    <row r="7" spans="1:10" s="10" customFormat="1" ht="17.45" customHeight="1" x14ac:dyDescent="0.25">
      <c r="A7" s="11" t="s">
        <v>4</v>
      </c>
      <c r="B7" s="12" t="s">
        <v>5</v>
      </c>
      <c r="C7" s="24">
        <f>C8+C11+C13+C20+C26+C29+C30+C31+C32+C33+C34+C35+C36+C37</f>
        <v>117935908.80000003</v>
      </c>
      <c r="D7" s="24">
        <f>D8+D11+D13+D20+D26+D29+D30+D31+D32+D33+D34+D35+D36+D37</f>
        <v>20964982.999999993</v>
      </c>
      <c r="E7" s="24">
        <f>E8+E11+E13+E20+E26+E29+E30+E31+E32+E33+E34+E35+E36+E37</f>
        <v>20024127</v>
      </c>
      <c r="F7" s="23">
        <f>D7/C7*100</f>
        <v>17.776590025310416</v>
      </c>
      <c r="G7" s="23">
        <f>D7/E7*100</f>
        <v>104.69861182961931</v>
      </c>
    </row>
    <row r="8" spans="1:10" s="10" customFormat="1" ht="18" customHeight="1" x14ac:dyDescent="0.25">
      <c r="A8" s="11" t="s">
        <v>6</v>
      </c>
      <c r="B8" s="13" t="s">
        <v>7</v>
      </c>
      <c r="C8" s="24">
        <f>SUM(C9:C10)</f>
        <v>73933317.200000003</v>
      </c>
      <c r="D8" s="24">
        <f>SUM(D9:D10)</f>
        <v>12771679.899999999</v>
      </c>
      <c r="E8" s="24">
        <f>SUM(E9:E10)</f>
        <v>12384691.600000001</v>
      </c>
      <c r="F8" s="23">
        <f>D8/C8*100</f>
        <v>17.274593354780514</v>
      </c>
      <c r="G8" s="23">
        <f t="shared" ref="G8:G29" si="0">D8/E8*100</f>
        <v>103.12473101873604</v>
      </c>
    </row>
    <row r="9" spans="1:10" ht="19.899999999999999" customHeight="1" x14ac:dyDescent="0.25">
      <c r="A9" s="14" t="s">
        <v>8</v>
      </c>
      <c r="B9" s="15" t="s">
        <v>9</v>
      </c>
      <c r="C9" s="30">
        <v>23183604.600000001</v>
      </c>
      <c r="D9" s="31">
        <v>3836136.3</v>
      </c>
      <c r="E9" s="31">
        <v>4668180.4000000004</v>
      </c>
      <c r="F9" s="32">
        <f>D9/C9*100</f>
        <v>16.546763828089095</v>
      </c>
      <c r="G9" s="32">
        <f>D9/E9*100</f>
        <v>82.176265081786454</v>
      </c>
    </row>
    <row r="10" spans="1:10" ht="17.45" customHeight="1" x14ac:dyDescent="0.25">
      <c r="A10" s="14" t="s">
        <v>10</v>
      </c>
      <c r="B10" s="15" t="s">
        <v>11</v>
      </c>
      <c r="C10" s="30">
        <v>50749712.600000001</v>
      </c>
      <c r="D10" s="31">
        <v>8935543.5999999996</v>
      </c>
      <c r="E10" s="31">
        <v>7716511.2000000002</v>
      </c>
      <c r="F10" s="32">
        <f>D10/C10*100</f>
        <v>17.607082172914609</v>
      </c>
      <c r="G10" s="32">
        <f>D10/E10*100</f>
        <v>115.79771438678141</v>
      </c>
    </row>
    <row r="11" spans="1:10" ht="51.75" customHeight="1" x14ac:dyDescent="0.25">
      <c r="A11" s="11" t="s">
        <v>12</v>
      </c>
      <c r="B11" s="13" t="s">
        <v>13</v>
      </c>
      <c r="C11" s="24">
        <f>C12</f>
        <v>16085565.4</v>
      </c>
      <c r="D11" s="24">
        <f>D12</f>
        <v>3216598.2</v>
      </c>
      <c r="E11" s="24">
        <f>E12</f>
        <v>3028603</v>
      </c>
      <c r="F11" s="23">
        <f t="shared" ref="F11:F29" si="1">D11/C11*100</f>
        <v>19.996799117797874</v>
      </c>
      <c r="G11" s="23">
        <f t="shared" si="0"/>
        <v>106.20732397082087</v>
      </c>
    </row>
    <row r="12" spans="1:10" s="10" customFormat="1" ht="44.25" customHeight="1" x14ac:dyDescent="0.25">
      <c r="A12" s="14" t="s">
        <v>14</v>
      </c>
      <c r="B12" s="15" t="s">
        <v>15</v>
      </c>
      <c r="C12" s="30">
        <v>16085565.4</v>
      </c>
      <c r="D12" s="31">
        <v>3216598.2</v>
      </c>
      <c r="E12" s="31">
        <v>3028603</v>
      </c>
      <c r="F12" s="32">
        <f>D12/C12*100</f>
        <v>19.996799117797874</v>
      </c>
      <c r="G12" s="32">
        <f t="shared" si="0"/>
        <v>106.20732397082087</v>
      </c>
    </row>
    <row r="13" spans="1:10" ht="21" customHeight="1" x14ac:dyDescent="0.25">
      <c r="A13" s="11" t="s">
        <v>16</v>
      </c>
      <c r="B13" s="13" t="s">
        <v>17</v>
      </c>
      <c r="C13" s="24">
        <f>SUM(C14:C19)</f>
        <v>10484600</v>
      </c>
      <c r="D13" s="24">
        <f>SUM(D14:D19)</f>
        <v>1154047.7</v>
      </c>
      <c r="E13" s="24">
        <f>SUM(E14:E19)</f>
        <v>1322678.4000000001</v>
      </c>
      <c r="F13" s="23">
        <f t="shared" si="1"/>
        <v>11.007074184995137</v>
      </c>
      <c r="G13" s="23">
        <f t="shared" si="0"/>
        <v>87.250816222598019</v>
      </c>
      <c r="J13" s="43"/>
    </row>
    <row r="14" spans="1:10" ht="31.5" x14ac:dyDescent="0.25">
      <c r="A14" s="14" t="s">
        <v>18</v>
      </c>
      <c r="B14" s="15" t="s">
        <v>19</v>
      </c>
      <c r="C14" s="31">
        <v>9537266.5</v>
      </c>
      <c r="D14" s="31">
        <v>965936.4</v>
      </c>
      <c r="E14" s="31">
        <v>1086331.8</v>
      </c>
      <c r="F14" s="32">
        <f t="shared" si="1"/>
        <v>10.128021482885059</v>
      </c>
      <c r="G14" s="32">
        <f t="shared" si="0"/>
        <v>88.917253457921419</v>
      </c>
    </row>
    <row r="15" spans="1:10" ht="32.450000000000003" customHeight="1" x14ac:dyDescent="0.25">
      <c r="A15" s="14" t="s">
        <v>90</v>
      </c>
      <c r="B15" s="15" t="s">
        <v>20</v>
      </c>
      <c r="C15" s="30">
        <v>735.8</v>
      </c>
      <c r="D15" s="31">
        <v>142.4</v>
      </c>
      <c r="E15" s="31">
        <v>-314.3</v>
      </c>
      <c r="F15" s="32">
        <f t="shared" si="1"/>
        <v>19.353085077466705</v>
      </c>
      <c r="G15" s="32">
        <f t="shared" si="0"/>
        <v>-45.307031498568243</v>
      </c>
    </row>
    <row r="16" spans="1:10" s="10" customFormat="1" ht="30" customHeight="1" x14ac:dyDescent="0.25">
      <c r="A16" s="14" t="s">
        <v>21</v>
      </c>
      <c r="B16" s="15" t="s">
        <v>22</v>
      </c>
      <c r="C16" s="30">
        <v>15441.9</v>
      </c>
      <c r="D16" s="31">
        <v>7700.7</v>
      </c>
      <c r="E16" s="31">
        <v>7527.5</v>
      </c>
      <c r="F16" s="32">
        <f t="shared" si="1"/>
        <v>49.868863287548812</v>
      </c>
      <c r="G16" s="32">
        <f t="shared" si="0"/>
        <v>102.3008967120558</v>
      </c>
    </row>
    <row r="17" spans="1:255" s="10" customFormat="1" ht="31.15" customHeight="1" x14ac:dyDescent="0.25">
      <c r="A17" s="14" t="s">
        <v>23</v>
      </c>
      <c r="B17" s="15" t="s">
        <v>24</v>
      </c>
      <c r="C17" s="30">
        <v>328174.09999999998</v>
      </c>
      <c r="D17" s="31">
        <v>12564.2</v>
      </c>
      <c r="E17" s="31">
        <v>120870.1</v>
      </c>
      <c r="F17" s="32">
        <f t="shared" si="1"/>
        <v>3.8285166318731432</v>
      </c>
      <c r="G17" s="32">
        <f t="shared" si="0"/>
        <v>10.394795735256279</v>
      </c>
    </row>
    <row r="18" spans="1:255" s="10" customFormat="1" ht="31.15" customHeight="1" x14ac:dyDescent="0.25">
      <c r="A18" s="14" t="s">
        <v>25</v>
      </c>
      <c r="B18" s="15" t="s">
        <v>26</v>
      </c>
      <c r="C18" s="30">
        <v>602981.69999999995</v>
      </c>
      <c r="D18" s="31">
        <v>131107.4</v>
      </c>
      <c r="E18" s="31">
        <v>108263.3</v>
      </c>
      <c r="F18" s="32">
        <f t="shared" si="1"/>
        <v>21.74318059735478</v>
      </c>
      <c r="G18" s="32">
        <f t="shared" si="0"/>
        <v>121.10050220157706</v>
      </c>
    </row>
    <row r="19" spans="1:255" s="10" customFormat="1" ht="31.15" customHeight="1" x14ac:dyDescent="0.25">
      <c r="A19" s="14" t="s">
        <v>98</v>
      </c>
      <c r="B19" s="15" t="s">
        <v>97</v>
      </c>
      <c r="C19" s="30">
        <v>0</v>
      </c>
      <c r="D19" s="31">
        <v>36596.6</v>
      </c>
      <c r="E19" s="31">
        <v>0</v>
      </c>
      <c r="F19" s="32"/>
      <c r="G19" s="32"/>
    </row>
    <row r="20" spans="1:255" ht="18" customHeight="1" x14ac:dyDescent="0.25">
      <c r="A20" s="11" t="s">
        <v>27</v>
      </c>
      <c r="B20" s="13" t="s">
        <v>28</v>
      </c>
      <c r="C20" s="24">
        <f>SUM(C21:C25)</f>
        <v>11847995.200000001</v>
      </c>
      <c r="D20" s="24">
        <f>SUM(D21:D25)</f>
        <v>2460005.4</v>
      </c>
      <c r="E20" s="24">
        <f>SUM(E21:E25)</f>
        <v>1854421.8</v>
      </c>
      <c r="F20" s="23">
        <f t="shared" si="1"/>
        <v>20.763051963424157</v>
      </c>
      <c r="G20" s="23">
        <f t="shared" si="0"/>
        <v>132.6561950468874</v>
      </c>
    </row>
    <row r="21" spans="1:255" ht="18" customHeight="1" x14ac:dyDescent="0.25">
      <c r="A21" s="14" t="s">
        <v>29</v>
      </c>
      <c r="B21" s="16" t="s">
        <v>30</v>
      </c>
      <c r="C21" s="30">
        <v>847914.4</v>
      </c>
      <c r="D21" s="31">
        <v>38305.4</v>
      </c>
      <c r="E21" s="31">
        <v>44052.2</v>
      </c>
      <c r="F21" s="32">
        <f t="shared" si="1"/>
        <v>4.5176022485288607</v>
      </c>
      <c r="G21" s="32">
        <f t="shared" si="0"/>
        <v>86.954567535787092</v>
      </c>
    </row>
    <row r="22" spans="1:255" ht="17.45" customHeight="1" x14ac:dyDescent="0.25">
      <c r="A22" s="14" t="s">
        <v>31</v>
      </c>
      <c r="B22" s="15" t="s">
        <v>32</v>
      </c>
      <c r="C22" s="30">
        <v>8070508</v>
      </c>
      <c r="D22" s="31">
        <v>1982727.5</v>
      </c>
      <c r="E22" s="31">
        <v>1345579.7</v>
      </c>
      <c r="F22" s="32">
        <f t="shared" si="1"/>
        <v>24.567567493892579</v>
      </c>
      <c r="G22" s="32">
        <f t="shared" si="0"/>
        <v>147.35117511062333</v>
      </c>
    </row>
    <row r="23" spans="1:255" ht="16.899999999999999" customHeight="1" x14ac:dyDescent="0.25">
      <c r="A23" s="14" t="s">
        <v>33</v>
      </c>
      <c r="B23" s="15" t="s">
        <v>34</v>
      </c>
      <c r="C23" s="30">
        <v>1432434</v>
      </c>
      <c r="D23" s="31">
        <v>128012.3</v>
      </c>
      <c r="E23" s="31">
        <v>144254.1</v>
      </c>
      <c r="F23" s="32">
        <f t="shared" si="1"/>
        <v>8.9366979560663875</v>
      </c>
      <c r="G23" s="32">
        <f t="shared" si="0"/>
        <v>88.740839948396612</v>
      </c>
    </row>
    <row r="24" spans="1:255" ht="16.899999999999999" customHeight="1" x14ac:dyDescent="0.25">
      <c r="A24" s="14" t="s">
        <v>35</v>
      </c>
      <c r="B24" s="15" t="s">
        <v>36</v>
      </c>
      <c r="C24" s="30">
        <v>0</v>
      </c>
      <c r="D24" s="31">
        <v>0</v>
      </c>
      <c r="E24" s="31">
        <v>231</v>
      </c>
      <c r="F24" s="32"/>
      <c r="G24" s="32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/>
      <c r="EA24" s="37"/>
      <c r="EB24" s="37"/>
      <c r="EC24" s="37"/>
      <c r="ED24" s="37"/>
      <c r="EE24" s="37"/>
      <c r="EF24" s="37"/>
      <c r="EG24" s="37"/>
      <c r="EH24" s="37"/>
      <c r="EI24" s="37"/>
      <c r="EJ24" s="37"/>
      <c r="EK24" s="37"/>
      <c r="EL24" s="37"/>
      <c r="EM24" s="37"/>
      <c r="EN24" s="37"/>
      <c r="EO24" s="37"/>
      <c r="EP24" s="37"/>
      <c r="EQ24" s="37"/>
      <c r="ER24" s="37"/>
      <c r="ES24" s="37"/>
      <c r="ET24" s="37"/>
      <c r="EU24" s="37"/>
      <c r="EV24" s="37"/>
      <c r="EW24" s="37"/>
      <c r="EX24" s="37"/>
      <c r="EY24" s="37"/>
      <c r="EZ24" s="37"/>
      <c r="FA24" s="37"/>
      <c r="FB24" s="37"/>
      <c r="FC24" s="37"/>
      <c r="FD24" s="37"/>
      <c r="FE24" s="37"/>
      <c r="FF24" s="37"/>
      <c r="FG24" s="37"/>
      <c r="FH24" s="37"/>
      <c r="FI24" s="37"/>
      <c r="FJ24" s="37"/>
      <c r="FK24" s="37"/>
      <c r="FL24" s="37"/>
      <c r="FM24" s="37"/>
      <c r="FN24" s="37"/>
      <c r="FO24" s="37"/>
      <c r="FP24" s="37"/>
      <c r="FQ24" s="37"/>
      <c r="FR24" s="37"/>
      <c r="FS24" s="37"/>
      <c r="FT24" s="37"/>
      <c r="FU24" s="37"/>
      <c r="FV24" s="37"/>
      <c r="FW24" s="37"/>
      <c r="FX24" s="37"/>
      <c r="FY24" s="37"/>
      <c r="FZ24" s="37"/>
      <c r="GA24" s="37"/>
      <c r="GB24" s="37"/>
      <c r="GC24" s="37"/>
      <c r="GD24" s="37"/>
      <c r="GE24" s="37"/>
      <c r="GF24" s="37"/>
      <c r="GG24" s="37"/>
      <c r="GH24" s="37"/>
      <c r="GI24" s="37"/>
      <c r="GJ24" s="37"/>
      <c r="GK24" s="37"/>
      <c r="GL24" s="37"/>
      <c r="GM24" s="37"/>
      <c r="GN24" s="37"/>
      <c r="GO24" s="37"/>
      <c r="GP24" s="37"/>
      <c r="GQ24" s="37"/>
      <c r="GR24" s="37"/>
      <c r="GS24" s="37"/>
      <c r="GT24" s="37"/>
      <c r="GU24" s="37"/>
      <c r="GV24" s="37"/>
      <c r="GW24" s="37"/>
      <c r="GX24" s="37"/>
      <c r="GY24" s="37"/>
      <c r="GZ24" s="37"/>
      <c r="HA24" s="37"/>
      <c r="HB24" s="37"/>
      <c r="HC24" s="37"/>
      <c r="HD24" s="37"/>
      <c r="HE24" s="37"/>
      <c r="HF24" s="37"/>
      <c r="HG24" s="37"/>
      <c r="HH24" s="37"/>
      <c r="HI24" s="37"/>
      <c r="HJ24" s="37"/>
      <c r="HK24" s="37"/>
      <c r="HL24" s="37"/>
      <c r="HM24" s="37"/>
      <c r="HN24" s="37"/>
      <c r="HO24" s="37"/>
      <c r="HP24" s="37"/>
      <c r="HQ24" s="37"/>
      <c r="HR24" s="37"/>
      <c r="HS24" s="37"/>
      <c r="HT24" s="37"/>
      <c r="HU24" s="37"/>
      <c r="HV24" s="37"/>
      <c r="HW24" s="37"/>
      <c r="HX24" s="37"/>
      <c r="HY24" s="37"/>
      <c r="HZ24" s="37"/>
      <c r="IA24" s="37"/>
      <c r="IB24" s="37"/>
      <c r="IC24" s="37"/>
      <c r="ID24" s="37"/>
      <c r="IE24" s="37"/>
      <c r="IF24" s="37"/>
      <c r="IG24" s="37"/>
      <c r="IH24" s="37"/>
      <c r="II24" s="37"/>
      <c r="IJ24" s="37"/>
      <c r="IK24" s="37"/>
      <c r="IL24" s="37"/>
      <c r="IM24" s="37"/>
      <c r="IN24" s="37"/>
      <c r="IO24" s="37"/>
      <c r="IP24" s="37"/>
      <c r="IQ24" s="37"/>
      <c r="IR24" s="37"/>
      <c r="IS24" s="37"/>
      <c r="IT24" s="37"/>
      <c r="IU24" s="37"/>
    </row>
    <row r="25" spans="1:255" ht="17.45" customHeight="1" x14ac:dyDescent="0.25">
      <c r="A25" s="14" t="s">
        <v>37</v>
      </c>
      <c r="B25" s="15" t="s">
        <v>38</v>
      </c>
      <c r="C25" s="30">
        <v>1497138.8</v>
      </c>
      <c r="D25" s="31">
        <v>310960.2</v>
      </c>
      <c r="E25" s="31">
        <v>320304.8</v>
      </c>
      <c r="F25" s="32">
        <f t="shared" si="1"/>
        <v>20.770298652336042</v>
      </c>
      <c r="G25" s="32">
        <f t="shared" si="0"/>
        <v>97.082591331756504</v>
      </c>
    </row>
    <row r="26" spans="1:255" s="10" customFormat="1" ht="30.6" customHeight="1" x14ac:dyDescent="0.25">
      <c r="A26" s="11" t="s">
        <v>39</v>
      </c>
      <c r="B26" s="13" t="s">
        <v>40</v>
      </c>
      <c r="C26" s="23">
        <f t="shared" ref="C26:E26" si="2">SUM(C27:C28)</f>
        <v>77284.399999999994</v>
      </c>
      <c r="D26" s="23">
        <f t="shared" si="2"/>
        <v>12382.900000000001</v>
      </c>
      <c r="E26" s="23">
        <f t="shared" si="2"/>
        <v>11377.1</v>
      </c>
      <c r="F26" s="23">
        <f t="shared" si="1"/>
        <v>16.022509070394548</v>
      </c>
      <c r="G26" s="23">
        <f t="shared" si="0"/>
        <v>108.84056569776131</v>
      </c>
    </row>
    <row r="27" spans="1:255" ht="18.600000000000001" customHeight="1" x14ac:dyDescent="0.25">
      <c r="A27" s="14" t="s">
        <v>41</v>
      </c>
      <c r="B27" s="15" t="s">
        <v>42</v>
      </c>
      <c r="C27" s="30">
        <v>63620</v>
      </c>
      <c r="D27" s="32">
        <v>11223.7</v>
      </c>
      <c r="E27" s="32">
        <v>10876</v>
      </c>
      <c r="F27" s="32">
        <f t="shared" si="1"/>
        <v>17.641779314680921</v>
      </c>
      <c r="G27" s="32">
        <f t="shared" si="0"/>
        <v>103.19694740713499</v>
      </c>
    </row>
    <row r="28" spans="1:255" ht="47.25" x14ac:dyDescent="0.25">
      <c r="A28" s="14" t="s">
        <v>43</v>
      </c>
      <c r="B28" s="15" t="s">
        <v>44</v>
      </c>
      <c r="C28" s="33">
        <v>13664.4</v>
      </c>
      <c r="D28" s="32">
        <v>1159.2</v>
      </c>
      <c r="E28" s="32">
        <v>501.1</v>
      </c>
      <c r="F28" s="32">
        <f t="shared" si="1"/>
        <v>8.4833582155089147</v>
      </c>
      <c r="G28" s="32">
        <f t="shared" si="0"/>
        <v>231.33107164238675</v>
      </c>
    </row>
    <row r="29" spans="1:255" s="10" customFormat="1" ht="19.149999999999999" customHeight="1" x14ac:dyDescent="0.25">
      <c r="A29" s="11" t="s">
        <v>45</v>
      </c>
      <c r="B29" s="17" t="s">
        <v>46</v>
      </c>
      <c r="C29" s="34">
        <v>743935.4</v>
      </c>
      <c r="D29" s="35">
        <v>196393.60000000001</v>
      </c>
      <c r="E29" s="35">
        <v>168747</v>
      </c>
      <c r="F29" s="23">
        <f t="shared" si="1"/>
        <v>26.399281442985504</v>
      </c>
      <c r="G29" s="23">
        <f t="shared" si="0"/>
        <v>116.38346163191049</v>
      </c>
    </row>
    <row r="30" spans="1:255" ht="45" customHeight="1" x14ac:dyDescent="0.25">
      <c r="A30" s="11" t="s">
        <v>47</v>
      </c>
      <c r="B30" s="13" t="s">
        <v>48</v>
      </c>
      <c r="C30" s="34">
        <v>0</v>
      </c>
      <c r="D30" s="35">
        <v>430.5</v>
      </c>
      <c r="E30" s="35">
        <v>-0.1</v>
      </c>
      <c r="F30" s="23"/>
      <c r="G30" s="23"/>
    </row>
    <row r="31" spans="1:255" s="10" customFormat="1" ht="47.25" x14ac:dyDescent="0.25">
      <c r="A31" s="11" t="s">
        <v>49</v>
      </c>
      <c r="B31" s="13" t="s">
        <v>50</v>
      </c>
      <c r="C31" s="34">
        <v>1276639.3</v>
      </c>
      <c r="D31" s="35">
        <v>328713.5</v>
      </c>
      <c r="E31" s="35">
        <v>398300.1</v>
      </c>
      <c r="F31" s="23">
        <f t="shared" ref="F31:F51" si="3">D31/C31*100</f>
        <v>25.748345676026108</v>
      </c>
      <c r="G31" s="23">
        <f t="shared" ref="G31:G51" si="4">D31/E31*100</f>
        <v>82.529103055711019</v>
      </c>
    </row>
    <row r="32" spans="1:255" s="10" customFormat="1" ht="31.5" x14ac:dyDescent="0.25">
      <c r="A32" s="11" t="s">
        <v>51</v>
      </c>
      <c r="B32" s="17" t="s">
        <v>52</v>
      </c>
      <c r="C32" s="34">
        <v>1532868.5</v>
      </c>
      <c r="D32" s="35">
        <v>298256.5</v>
      </c>
      <c r="E32" s="35">
        <v>229845.3</v>
      </c>
      <c r="F32" s="23">
        <f t="shared" si="3"/>
        <v>19.457409425531281</v>
      </c>
      <c r="G32" s="23">
        <f t="shared" si="4"/>
        <v>129.76401953835907</v>
      </c>
    </row>
    <row r="33" spans="1:9" s="10" customFormat="1" ht="34.9" customHeight="1" x14ac:dyDescent="0.25">
      <c r="A33" s="11" t="s">
        <v>53</v>
      </c>
      <c r="B33" s="13" t="s">
        <v>54</v>
      </c>
      <c r="C33" s="34">
        <v>311027.5</v>
      </c>
      <c r="D33" s="35">
        <v>108446.5</v>
      </c>
      <c r="E33" s="35">
        <v>123185.7</v>
      </c>
      <c r="F33" s="23">
        <f t="shared" si="3"/>
        <v>34.867174124474523</v>
      </c>
      <c r="G33" s="23">
        <f t="shared" si="4"/>
        <v>88.034974838800281</v>
      </c>
    </row>
    <row r="34" spans="1:9" s="10" customFormat="1" ht="32.450000000000003" customHeight="1" x14ac:dyDescent="0.25">
      <c r="A34" s="11" t="s">
        <v>55</v>
      </c>
      <c r="B34" s="17" t="s">
        <v>56</v>
      </c>
      <c r="C34" s="34">
        <v>307940.7</v>
      </c>
      <c r="D34" s="35">
        <v>44741.2</v>
      </c>
      <c r="E34" s="35">
        <v>83730.899999999994</v>
      </c>
      <c r="F34" s="23">
        <f t="shared" si="3"/>
        <v>14.529160971576669</v>
      </c>
      <c r="G34" s="23">
        <f t="shared" si="4"/>
        <v>53.434514617662053</v>
      </c>
    </row>
    <row r="35" spans="1:9" s="10" customFormat="1" ht="18" customHeight="1" x14ac:dyDescent="0.25">
      <c r="A35" s="11" t="s">
        <v>57</v>
      </c>
      <c r="B35" s="17" t="s">
        <v>58</v>
      </c>
      <c r="C35" s="34">
        <v>64.099999999999994</v>
      </c>
      <c r="D35" s="35">
        <v>0.7</v>
      </c>
      <c r="E35" s="35">
        <v>0</v>
      </c>
      <c r="F35" s="23">
        <f t="shared" si="3"/>
        <v>1.0920436817472698</v>
      </c>
      <c r="G35" s="23" t="e">
        <f t="shared" si="4"/>
        <v>#DIV/0!</v>
      </c>
    </row>
    <row r="36" spans="1:9" s="10" customFormat="1" ht="16.149999999999999" customHeight="1" x14ac:dyDescent="0.25">
      <c r="A36" s="11" t="s">
        <v>59</v>
      </c>
      <c r="B36" s="13" t="s">
        <v>60</v>
      </c>
      <c r="C36" s="34">
        <v>1215457.8999999999</v>
      </c>
      <c r="D36" s="35">
        <v>317576.40000000002</v>
      </c>
      <c r="E36" s="35">
        <v>217231.3</v>
      </c>
      <c r="F36" s="23">
        <f t="shared" si="3"/>
        <v>26.12812833747677</v>
      </c>
      <c r="G36" s="23">
        <f t="shared" si="4"/>
        <v>146.19274478401596</v>
      </c>
    </row>
    <row r="37" spans="1:9" s="10" customFormat="1" ht="22.9" customHeight="1" x14ac:dyDescent="0.25">
      <c r="A37" s="11" t="s">
        <v>61</v>
      </c>
      <c r="B37" s="13" t="s">
        <v>62</v>
      </c>
      <c r="C37" s="34">
        <v>119213.2</v>
      </c>
      <c r="D37" s="35">
        <v>55710</v>
      </c>
      <c r="E37" s="35">
        <v>201314.9</v>
      </c>
      <c r="F37" s="23">
        <f t="shared" si="3"/>
        <v>46.731402227270138</v>
      </c>
      <c r="G37" s="23">
        <f t="shared" si="4"/>
        <v>27.673063444384894</v>
      </c>
    </row>
    <row r="38" spans="1:9" s="10" customFormat="1" ht="18.600000000000001" customHeight="1" x14ac:dyDescent="0.25">
      <c r="A38" s="11" t="s">
        <v>63</v>
      </c>
      <c r="B38" s="13" t="s">
        <v>64</v>
      </c>
      <c r="C38" s="23">
        <f>C39+C40+C45+C46+C47+C48+C49+C50</f>
        <v>32765574.899999995</v>
      </c>
      <c r="D38" s="23">
        <f>D39+D40+D45+D46+D47+D48+D49+D50</f>
        <v>7489397.1999999993</v>
      </c>
      <c r="E38" s="23">
        <f>E39+E40+E45+E46+E47+E48+E49+E50</f>
        <v>5908147.2999999998</v>
      </c>
      <c r="F38" s="23">
        <f t="shared" si="3"/>
        <v>22.857518059297046</v>
      </c>
      <c r="G38" s="23">
        <f t="shared" si="4"/>
        <v>126.76388755574864</v>
      </c>
      <c r="I38" s="44"/>
    </row>
    <row r="39" spans="1:9" s="10" customFormat="1" ht="18.600000000000001" hidden="1" customHeight="1" x14ac:dyDescent="0.25">
      <c r="A39" s="7" t="s">
        <v>65</v>
      </c>
      <c r="B39" s="18" t="s">
        <v>66</v>
      </c>
      <c r="C39" s="34">
        <v>0</v>
      </c>
      <c r="D39" s="23">
        <v>0</v>
      </c>
      <c r="E39" s="36"/>
      <c r="F39" s="23"/>
      <c r="G39" s="23"/>
    </row>
    <row r="40" spans="1:9" s="10" customFormat="1" ht="47.25" customHeight="1" x14ac:dyDescent="0.25">
      <c r="A40" s="7" t="s">
        <v>67</v>
      </c>
      <c r="B40" s="18" t="s">
        <v>68</v>
      </c>
      <c r="C40" s="34">
        <f>C41+C42+C43+C44</f>
        <v>32434816.699999996</v>
      </c>
      <c r="D40" s="34">
        <f>D41+D42+D43+D44</f>
        <v>7363874.0999999996</v>
      </c>
      <c r="E40" s="34">
        <f>E41+E42+E43+E44</f>
        <v>5718599.4000000004</v>
      </c>
      <c r="F40" s="23">
        <f t="shared" si="3"/>
        <v>22.703609421045382</v>
      </c>
      <c r="G40" s="23">
        <f t="shared" si="4"/>
        <v>128.77058847661195</v>
      </c>
    </row>
    <row r="41" spans="1:9" s="10" customFormat="1" ht="42" customHeight="1" x14ac:dyDescent="0.25">
      <c r="A41" s="19" t="s">
        <v>69</v>
      </c>
      <c r="B41" s="20" t="s">
        <v>70</v>
      </c>
      <c r="C41" s="30">
        <v>15400836.6</v>
      </c>
      <c r="D41" s="30">
        <v>5476862.2000000002</v>
      </c>
      <c r="E41" s="30">
        <v>3568825.2</v>
      </c>
      <c r="F41" s="32">
        <f t="shared" si="3"/>
        <v>35.562108359749757</v>
      </c>
      <c r="G41" s="32">
        <f t="shared" si="4"/>
        <v>153.46400826804293</v>
      </c>
    </row>
    <row r="42" spans="1:9" s="10" customFormat="1" ht="54" customHeight="1" x14ac:dyDescent="0.25">
      <c r="A42" s="19" t="s">
        <v>71</v>
      </c>
      <c r="B42" s="20" t="s">
        <v>72</v>
      </c>
      <c r="C42" s="30">
        <v>12489803.199999999</v>
      </c>
      <c r="D42" s="30">
        <v>846779.5</v>
      </c>
      <c r="E42" s="30">
        <v>1143269.1000000001</v>
      </c>
      <c r="F42" s="32">
        <f t="shared" si="3"/>
        <v>6.7797665538877352</v>
      </c>
      <c r="G42" s="32">
        <f t="shared" si="4"/>
        <v>74.066508051341543</v>
      </c>
    </row>
    <row r="43" spans="1:9" s="10" customFormat="1" ht="49.15" customHeight="1" x14ac:dyDescent="0.25">
      <c r="A43" s="19" t="s">
        <v>73</v>
      </c>
      <c r="B43" s="20" t="s">
        <v>74</v>
      </c>
      <c r="C43" s="30">
        <v>3188579.4</v>
      </c>
      <c r="D43" s="30">
        <v>738883.3</v>
      </c>
      <c r="E43" s="30">
        <v>699667.5</v>
      </c>
      <c r="F43" s="32">
        <f t="shared" si="3"/>
        <v>23.172805419240934</v>
      </c>
      <c r="G43" s="32">
        <f t="shared" si="4"/>
        <v>105.60491947960998</v>
      </c>
    </row>
    <row r="44" spans="1:9" s="10" customFormat="1" ht="30.6" customHeight="1" x14ac:dyDescent="0.25">
      <c r="A44" s="19" t="s">
        <v>75</v>
      </c>
      <c r="B44" s="21" t="s">
        <v>76</v>
      </c>
      <c r="C44" s="30">
        <v>1355597.5</v>
      </c>
      <c r="D44" s="30">
        <v>301349.09999999998</v>
      </c>
      <c r="E44" s="30">
        <v>306837.59999999998</v>
      </c>
      <c r="F44" s="32">
        <f t="shared" si="3"/>
        <v>22.229983457479079</v>
      </c>
      <c r="G44" s="32">
        <f t="shared" si="4"/>
        <v>98.211268762368107</v>
      </c>
    </row>
    <row r="45" spans="1:9" s="10" customFormat="1" ht="47.25" x14ac:dyDescent="0.25">
      <c r="A45" s="7" t="s">
        <v>77</v>
      </c>
      <c r="B45" s="22" t="s">
        <v>78</v>
      </c>
      <c r="C45" s="34">
        <v>68664.7</v>
      </c>
      <c r="D45" s="34">
        <v>64802</v>
      </c>
      <c r="E45" s="34">
        <v>3645.1</v>
      </c>
      <c r="F45" s="23">
        <f t="shared" si="3"/>
        <v>94.37454762053865</v>
      </c>
      <c r="G45" s="23">
        <f t="shared" si="4"/>
        <v>1777.7838742421334</v>
      </c>
    </row>
    <row r="46" spans="1:9" s="10" customFormat="1" ht="31.5" x14ac:dyDescent="0.25">
      <c r="A46" s="7" t="s">
        <v>79</v>
      </c>
      <c r="B46" s="18" t="s">
        <v>80</v>
      </c>
      <c r="C46" s="34">
        <v>4981.5</v>
      </c>
      <c r="D46" s="34">
        <v>866.5</v>
      </c>
      <c r="E46" s="34">
        <v>6241</v>
      </c>
      <c r="F46" s="23">
        <f t="shared" si="3"/>
        <v>17.394359128776475</v>
      </c>
      <c r="G46" s="23">
        <f t="shared" si="4"/>
        <v>13.883992949847782</v>
      </c>
    </row>
    <row r="47" spans="1:9" s="10" customFormat="1" ht="22.5" customHeight="1" x14ac:dyDescent="0.25">
      <c r="A47" s="7" t="s">
        <v>81</v>
      </c>
      <c r="B47" s="18" t="s">
        <v>82</v>
      </c>
      <c r="C47" s="34">
        <v>62947.7</v>
      </c>
      <c r="D47" s="34">
        <v>26911.8</v>
      </c>
      <c r="E47" s="34">
        <v>6309.4</v>
      </c>
      <c r="F47" s="23">
        <f t="shared" si="3"/>
        <v>42.752634329769002</v>
      </c>
      <c r="G47" s="23">
        <f t="shared" si="4"/>
        <v>426.53501125305098</v>
      </c>
    </row>
    <row r="48" spans="1:9" s="10" customFormat="1" ht="110.25" x14ac:dyDescent="0.25">
      <c r="A48" s="7" t="s">
        <v>83</v>
      </c>
      <c r="B48" s="18" t="s">
        <v>84</v>
      </c>
      <c r="C48" s="34">
        <v>0</v>
      </c>
      <c r="D48" s="34">
        <v>-2.6</v>
      </c>
      <c r="E48" s="34">
        <v>0</v>
      </c>
      <c r="F48" s="23" t="e">
        <f t="shared" si="3"/>
        <v>#DIV/0!</v>
      </c>
      <c r="G48" s="23" t="e">
        <f t="shared" si="4"/>
        <v>#DIV/0!</v>
      </c>
    </row>
    <row r="49" spans="1:7" s="10" customFormat="1" ht="84.75" customHeight="1" x14ac:dyDescent="0.25">
      <c r="A49" s="7" t="s">
        <v>85</v>
      </c>
      <c r="B49" s="18" t="s">
        <v>86</v>
      </c>
      <c r="C49" s="34">
        <v>224452.3</v>
      </c>
      <c r="D49" s="34">
        <v>61053.1</v>
      </c>
      <c r="E49" s="34">
        <v>237831.1</v>
      </c>
      <c r="F49" s="23">
        <f t="shared" si="3"/>
        <v>27.200924205276579</v>
      </c>
      <c r="G49" s="23">
        <f t="shared" si="4"/>
        <v>25.670780650638203</v>
      </c>
    </row>
    <row r="50" spans="1:7" s="10" customFormat="1" ht="63" customHeight="1" x14ac:dyDescent="0.25">
      <c r="A50" s="7" t="s">
        <v>87</v>
      </c>
      <c r="B50" s="18" t="s">
        <v>88</v>
      </c>
      <c r="C50" s="34">
        <v>-30288</v>
      </c>
      <c r="D50" s="34">
        <v>-28107.7</v>
      </c>
      <c r="E50" s="34">
        <v>-64478.7</v>
      </c>
      <c r="F50" s="23">
        <f t="shared" si="3"/>
        <v>92.801439513998957</v>
      </c>
      <c r="G50" s="23">
        <f t="shared" si="4"/>
        <v>43.592225029350779</v>
      </c>
    </row>
    <row r="51" spans="1:7" ht="19.149999999999999" customHeight="1" x14ac:dyDescent="0.25">
      <c r="A51" s="11"/>
      <c r="B51" s="13" t="s">
        <v>89</v>
      </c>
      <c r="C51" s="23">
        <f>C7+C38</f>
        <v>150701483.70000002</v>
      </c>
      <c r="D51" s="23">
        <f>D7+D38</f>
        <v>28454380.199999992</v>
      </c>
      <c r="E51" s="23">
        <f>E7+E38</f>
        <v>25932274.300000001</v>
      </c>
      <c r="F51" s="23">
        <f t="shared" si="3"/>
        <v>18.881287364525122</v>
      </c>
      <c r="G51" s="23">
        <f t="shared" si="4"/>
        <v>109.72574125517403</v>
      </c>
    </row>
  </sheetData>
  <mergeCells count="4">
    <mergeCell ref="C1:F1"/>
    <mergeCell ref="A2:G2"/>
    <mergeCell ref="A3:G3"/>
    <mergeCell ref="D4:F4"/>
  </mergeCells>
  <pageMargins left="0.39370078740157483" right="0" top="0" bottom="0" header="0.31496062992125984" footer="0.31496062992125984"/>
  <pageSetup paperSize="9" scale="63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>findep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rtv</dc:creator>
  <cp:lastModifiedBy>Полонянкина Виктория Викторовна (pvv)</cp:lastModifiedBy>
  <cp:revision>3</cp:revision>
  <cp:lastPrinted>2026-04-20T04:13:25Z</cp:lastPrinted>
  <dcterms:created xsi:type="dcterms:W3CDTF">2004-09-11T05:05:00Z</dcterms:created>
  <dcterms:modified xsi:type="dcterms:W3CDTF">2026-04-20T08:11:19Z</dcterms:modified>
  <cp:version>786432</cp:version>
</cp:coreProperties>
</file>