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15" yWindow="45" windowWidth="26250" windowHeight="10470"/>
  </bookViews>
  <sheets>
    <sheet name="Лист1" sheetId="1" r:id="rId1"/>
    <sheet name="Лист4" sheetId="2" state="hidden" r:id="rId2"/>
    <sheet name="Лист5" sheetId="3" state="hidden" r:id="rId3"/>
    <sheet name="Лист6" sheetId="4" state="hidden" r:id="rId4"/>
    <sheet name="Лист7" sheetId="5" state="hidden" r:id="rId5"/>
  </sheets>
  <definedNames>
    <definedName name="_xlnm._FilterDatabase" localSheetId="0" hidden="1">Лист1!$E$15:$E$185</definedName>
    <definedName name="Print_Titles" localSheetId="0">Лист1!$8:$11</definedName>
    <definedName name="Z_47BE177F_564F_4E30_A4F0_4DA7A80B9B88_.wvu.FilterData" localSheetId="0" hidden="1">Лист1!$E$15:$E$185</definedName>
    <definedName name="Z_76B44A2F_18DB_4A45_B895_2B2B961519ED_.wvu.FilterData" localSheetId="0" hidden="1">Лист1!$E$15:$E$185</definedName>
    <definedName name="Z_76B44A2F_18DB_4A45_B895_2B2B961519ED_.wvu.PrintArea" localSheetId="0" hidden="1">Лист1!$A$5:$V$185</definedName>
    <definedName name="Z_76B44A2F_18DB_4A45_B895_2B2B961519ED_.wvu.PrintTitles" localSheetId="0" hidden="1">Лист1!$8:$11</definedName>
    <definedName name="Z_76B44A2F_18DB_4A45_B895_2B2B961519ED_.wvu.Rows" localSheetId="0" hidden="1">#REF!</definedName>
    <definedName name="Z_77984228_E82F_4F8D_9DE5_B74C2AD346E6_.wvu.FilterData" localSheetId="0" hidden="1">Лист1!$E$15:$E$185</definedName>
    <definedName name="Z_77984228_E82F_4F8D_9DE5_B74C2AD346E6_.wvu.PrintArea" localSheetId="0" hidden="1">Лист1!$A$5:$V$185</definedName>
    <definedName name="Z_77984228_E82F_4F8D_9DE5_B74C2AD346E6_.wvu.PrintTitles" localSheetId="0" hidden="1">Лист1!$8:$11</definedName>
    <definedName name="Z_7ACDCF6C_878F_454A_886B_60CE43D1835E_.wvu.FilterData" localSheetId="0" hidden="1">Лист1!$E$15:$E$185</definedName>
    <definedName name="Z_8DBC8541_9868_41A7_9A9F_A27FC80CBA37_.wvu.FilterData" localSheetId="0" hidden="1">Лист1!$E$15:$E$185</definedName>
    <definedName name="Z_8DBC8541_9868_41A7_9A9F_A27FC80CBA37_.wvu.PrintArea" localSheetId="0" hidden="1">Лист1!$A$5:$V$185</definedName>
    <definedName name="Z_8DBC8541_9868_41A7_9A9F_A27FC80CBA37_.wvu.PrintTitles" localSheetId="0" hidden="1">Лист1!$8:$11</definedName>
    <definedName name="Z_BABD61A3_6A51_407B_8C81_60ED34B253AA_.wvu.FilterData" localSheetId="0" hidden="1">Лист1!$E$15:$E$185</definedName>
    <definedName name="Z_BABD61A3_6A51_407B_8C81_60ED34B253AA_.wvu.PrintArea" localSheetId="0" hidden="1">Лист1!$A$5:$V$185</definedName>
    <definedName name="Z_BABD61A3_6A51_407B_8C81_60ED34B253AA_.wvu.PrintTitles" localSheetId="0" hidden="1">Лист1!$8:$11</definedName>
    <definedName name="Z_BABD61A3_6A51_407B_8C81_60ED34B253AA_.wvu.Rows" localSheetId="0" hidden="1">#REF!</definedName>
    <definedName name="Z_CFE875CB_1045_45F7_825E_02100661E885_.wvu.FilterData" localSheetId="0" hidden="1">Лист1!$A$11:$V$185</definedName>
    <definedName name="Z_CFE875CB_1045_45F7_825E_02100661E885_.wvu.PrintArea" localSheetId="0" hidden="1">Лист1!$A$5:$V$185</definedName>
    <definedName name="Z_CFE875CB_1045_45F7_825E_02100661E885_.wvu.PrintTitles" localSheetId="0" hidden="1">Лист1!$8:$11</definedName>
    <definedName name="Z_FE09AB06_1ECE_4486_BCA1_E9D85830708B_.wvu.Cols" localSheetId="0" hidden="1">Лист1!$J:$M,Лист1!$V:$V</definedName>
    <definedName name="Z_FE09AB06_1ECE_4486_BCA1_E9D85830708B_.wvu.FilterData" localSheetId="0" hidden="1">Лист1!$E$15:$E$185</definedName>
    <definedName name="Z_FE09AB06_1ECE_4486_BCA1_E9D85830708B_.wvu.PrintArea" localSheetId="0" hidden="1">Лист1!$A$1:$V$185</definedName>
    <definedName name="Z_FE09AB06_1ECE_4486_BCA1_E9D85830708B_.wvu.PrintTitles" localSheetId="0" hidden="1">Лист1!$8:$11</definedName>
    <definedName name="Z_FE09AB06_1ECE_4486_BCA1_E9D85830708B_.wvu.Rows" localSheetId="0" hidden="1">#REF!</definedName>
    <definedName name="_xlnm.Print_Area" localSheetId="0">Лист1!$A$5:$V$185</definedName>
  </definedNames>
  <calcPr calcId="145621" fullPrecision="0"/>
</workbook>
</file>

<file path=xl/calcChain.xml><?xml version="1.0" encoding="utf-8"?>
<calcChain xmlns="http://schemas.openxmlformats.org/spreadsheetml/2006/main">
  <c r="L150" i="1" l="1"/>
  <c r="L131" i="1" s="1"/>
  <c r="S12" i="1"/>
  <c r="T150" i="1"/>
  <c r="U150" i="1"/>
  <c r="S150" i="1"/>
  <c r="R152" i="1"/>
  <c r="R153" i="1"/>
  <c r="P150" i="1"/>
  <c r="Q150" i="1"/>
  <c r="O150" i="1"/>
  <c r="N152" i="1"/>
  <c r="N153" i="1"/>
  <c r="M150" i="1"/>
  <c r="K150" i="1"/>
  <c r="J152" i="1"/>
  <c r="J153" i="1"/>
  <c r="H150" i="1"/>
  <c r="I150" i="1"/>
  <c r="G150" i="1"/>
  <c r="F152" i="1"/>
  <c r="F153" i="1"/>
  <c r="V153" i="1" s="1"/>
  <c r="V152" i="1" l="1"/>
  <c r="H119" i="1" l="1"/>
  <c r="I119" i="1"/>
  <c r="G119" i="1"/>
  <c r="L119" i="1"/>
  <c r="M119" i="1"/>
  <c r="K119" i="1"/>
  <c r="P119" i="1"/>
  <c r="Q119" i="1"/>
  <c r="O119" i="1"/>
  <c r="T119" i="1"/>
  <c r="U119" i="1"/>
  <c r="S119" i="1"/>
  <c r="R122" i="1"/>
  <c r="N122" i="1"/>
  <c r="J122" i="1"/>
  <c r="F122" i="1"/>
  <c r="V122" i="1" s="1"/>
  <c r="G123" i="1"/>
  <c r="F123" i="1" s="1"/>
  <c r="H123" i="1"/>
  <c r="I123" i="1"/>
  <c r="K123" i="1"/>
  <c r="J123" i="1" s="1"/>
  <c r="V123" i="1" s="1"/>
  <c r="L123" i="1"/>
  <c r="M123" i="1"/>
  <c r="O123" i="1"/>
  <c r="N123" i="1" s="1"/>
  <c r="P123" i="1"/>
  <c r="Q123" i="1"/>
  <c r="S123" i="1"/>
  <c r="R123" i="1" s="1"/>
  <c r="T123" i="1"/>
  <c r="U123" i="1"/>
  <c r="R65" i="1"/>
  <c r="N65" i="1"/>
  <c r="J65" i="1"/>
  <c r="G56" i="1"/>
  <c r="F65" i="1"/>
  <c r="F66" i="1"/>
  <c r="J66" i="1"/>
  <c r="N66" i="1"/>
  <c r="R66" i="1"/>
  <c r="V65" i="1" l="1"/>
  <c r="V66" i="1"/>
  <c r="J119" i="1" l="1"/>
  <c r="R104" i="1"/>
  <c r="J104" i="1"/>
  <c r="N104" i="1"/>
  <c r="F104" i="1"/>
  <c r="V104" i="1" s="1"/>
  <c r="F130" i="1"/>
  <c r="J130" i="1"/>
  <c r="N130" i="1"/>
  <c r="R130" i="1"/>
  <c r="H128" i="1"/>
  <c r="I128" i="1"/>
  <c r="K128" i="1"/>
  <c r="L128" i="1"/>
  <c r="M128" i="1"/>
  <c r="O128" i="1"/>
  <c r="P128" i="1"/>
  <c r="Q128" i="1"/>
  <c r="S128" i="1"/>
  <c r="T128" i="1"/>
  <c r="U128" i="1"/>
  <c r="G128" i="1"/>
  <c r="T91" i="1"/>
  <c r="U91" i="1"/>
  <c r="S91" i="1"/>
  <c r="R91" i="1" s="1"/>
  <c r="P91" i="1"/>
  <c r="Q91" i="1"/>
  <c r="O91" i="1"/>
  <c r="L91" i="1"/>
  <c r="M91" i="1"/>
  <c r="K91" i="1"/>
  <c r="H91" i="1"/>
  <c r="I91" i="1"/>
  <c r="G91" i="1"/>
  <c r="R93" i="1"/>
  <c r="N93" i="1"/>
  <c r="J91" i="1"/>
  <c r="J93" i="1"/>
  <c r="F91" i="1"/>
  <c r="F93" i="1"/>
  <c r="G94" i="1"/>
  <c r="G90" i="1" s="1"/>
  <c r="H107" i="1"/>
  <c r="I107" i="1"/>
  <c r="K107" i="1"/>
  <c r="L107" i="1"/>
  <c r="M107" i="1"/>
  <c r="O107" i="1"/>
  <c r="P107" i="1"/>
  <c r="Q107" i="1"/>
  <c r="S107" i="1"/>
  <c r="T107" i="1"/>
  <c r="U107" i="1"/>
  <c r="G107" i="1"/>
  <c r="O164" i="1"/>
  <c r="F154" i="1"/>
  <c r="F155" i="1"/>
  <c r="J154" i="1"/>
  <c r="J155" i="1"/>
  <c r="N155" i="1"/>
  <c r="N154" i="1"/>
  <c r="R154" i="1"/>
  <c r="R155" i="1"/>
  <c r="F150" i="1"/>
  <c r="H56" i="1"/>
  <c r="I56" i="1"/>
  <c r="K56" i="1"/>
  <c r="L56" i="1"/>
  <c r="M56" i="1"/>
  <c r="O56" i="1"/>
  <c r="P56" i="1"/>
  <c r="Q56" i="1"/>
  <c r="S56" i="1"/>
  <c r="T56" i="1"/>
  <c r="U56" i="1"/>
  <c r="T78" i="1"/>
  <c r="U78" i="1"/>
  <c r="S78" i="1"/>
  <c r="P78" i="1"/>
  <c r="Q78" i="1"/>
  <c r="O78" i="1"/>
  <c r="M78" i="1"/>
  <c r="L78" i="1"/>
  <c r="K78" i="1"/>
  <c r="H78" i="1"/>
  <c r="I78" i="1"/>
  <c r="G78" i="1"/>
  <c r="R79" i="1"/>
  <c r="R80" i="1"/>
  <c r="N80" i="1"/>
  <c r="J80" i="1"/>
  <c r="F80" i="1"/>
  <c r="N84" i="1"/>
  <c r="N85" i="1"/>
  <c r="N86" i="1"/>
  <c r="J84" i="1"/>
  <c r="J85" i="1"/>
  <c r="J86" i="1"/>
  <c r="F84" i="1"/>
  <c r="F85" i="1"/>
  <c r="F86" i="1"/>
  <c r="V86" i="1" s="1"/>
  <c r="H82" i="1"/>
  <c r="I82" i="1"/>
  <c r="K82" i="1"/>
  <c r="L82" i="1"/>
  <c r="M82" i="1"/>
  <c r="O82" i="1"/>
  <c r="P82" i="1"/>
  <c r="Q82" i="1"/>
  <c r="S82" i="1"/>
  <c r="T82" i="1"/>
  <c r="U82" i="1"/>
  <c r="G82" i="1"/>
  <c r="G87" i="1"/>
  <c r="H87" i="1"/>
  <c r="I87" i="1"/>
  <c r="K87" i="1"/>
  <c r="L87" i="1"/>
  <c r="M87" i="1"/>
  <c r="O87" i="1"/>
  <c r="P87" i="1"/>
  <c r="Q87" i="1"/>
  <c r="S87" i="1"/>
  <c r="T87" i="1"/>
  <c r="U87" i="1"/>
  <c r="T132" i="1"/>
  <c r="U132" i="1"/>
  <c r="S132" i="1"/>
  <c r="P132" i="1"/>
  <c r="Q132" i="1"/>
  <c r="O132" i="1"/>
  <c r="L132" i="1"/>
  <c r="M132" i="1"/>
  <c r="K132" i="1"/>
  <c r="H132" i="1"/>
  <c r="I132" i="1"/>
  <c r="G132" i="1"/>
  <c r="R135" i="1"/>
  <c r="R136" i="1"/>
  <c r="N135" i="1"/>
  <c r="N136" i="1"/>
  <c r="J135" i="1"/>
  <c r="J136" i="1"/>
  <c r="F135" i="1"/>
  <c r="F136" i="1"/>
  <c r="G22" i="1"/>
  <c r="H22" i="1"/>
  <c r="I22" i="1"/>
  <c r="K22" i="1"/>
  <c r="L22" i="1"/>
  <c r="M22" i="1"/>
  <c r="O22" i="1"/>
  <c r="P22" i="1"/>
  <c r="Q22" i="1"/>
  <c r="S22" i="1"/>
  <c r="T22" i="1"/>
  <c r="U22" i="1"/>
  <c r="L42" i="1"/>
  <c r="M42" i="1"/>
  <c r="K42" i="1"/>
  <c r="H37" i="1"/>
  <c r="I37" i="1"/>
  <c r="G37" i="1"/>
  <c r="L37" i="1"/>
  <c r="M37" i="1"/>
  <c r="K37" i="1"/>
  <c r="P37" i="1"/>
  <c r="Q37" i="1"/>
  <c r="O37" i="1"/>
  <c r="T37" i="1"/>
  <c r="U37" i="1"/>
  <c r="S37" i="1"/>
  <c r="R40" i="1"/>
  <c r="R41" i="1"/>
  <c r="N40" i="1"/>
  <c r="N41" i="1"/>
  <c r="J40" i="1"/>
  <c r="J41" i="1"/>
  <c r="F40" i="1"/>
  <c r="F41" i="1"/>
  <c r="R23" i="1"/>
  <c r="R24" i="1"/>
  <c r="R25" i="1"/>
  <c r="R26" i="1"/>
  <c r="R27" i="1"/>
  <c r="R28" i="1"/>
  <c r="R29" i="1"/>
  <c r="R30" i="1"/>
  <c r="N23" i="1"/>
  <c r="N24" i="1"/>
  <c r="N25" i="1"/>
  <c r="N26" i="1"/>
  <c r="N27" i="1"/>
  <c r="N28" i="1"/>
  <c r="N29" i="1"/>
  <c r="N30" i="1"/>
  <c r="J23" i="1"/>
  <c r="J24" i="1"/>
  <c r="J25" i="1"/>
  <c r="J26" i="1"/>
  <c r="J27" i="1"/>
  <c r="J28" i="1"/>
  <c r="J29" i="1"/>
  <c r="J30" i="1"/>
  <c r="F23" i="1"/>
  <c r="F24" i="1"/>
  <c r="F25" i="1"/>
  <c r="F26" i="1"/>
  <c r="F27" i="1"/>
  <c r="F28" i="1"/>
  <c r="F29" i="1"/>
  <c r="F30" i="1"/>
  <c r="H177" i="1"/>
  <c r="I177" i="1"/>
  <c r="G177" i="1"/>
  <c r="L177" i="1"/>
  <c r="M177" i="1"/>
  <c r="K177" i="1"/>
  <c r="P177" i="1"/>
  <c r="Q177" i="1"/>
  <c r="O177" i="1"/>
  <c r="T177" i="1"/>
  <c r="U177" i="1"/>
  <c r="S177" i="1"/>
  <c r="T181" i="1"/>
  <c r="U181" i="1"/>
  <c r="S181" i="1"/>
  <c r="P181" i="1"/>
  <c r="P180" i="1" s="1"/>
  <c r="Q181" i="1"/>
  <c r="Q180" i="1" s="1"/>
  <c r="O181" i="1"/>
  <c r="O180" i="1" s="1"/>
  <c r="L181" i="1"/>
  <c r="L180" i="1" s="1"/>
  <c r="M181" i="1"/>
  <c r="M180" i="1" s="1"/>
  <c r="K181" i="1"/>
  <c r="K180" i="1" s="1"/>
  <c r="H181" i="1"/>
  <c r="H180" i="1" s="1"/>
  <c r="I181" i="1"/>
  <c r="I180" i="1" s="1"/>
  <c r="G181" i="1"/>
  <c r="G180" i="1" s="1"/>
  <c r="N119" i="1" l="1"/>
  <c r="R119" i="1"/>
  <c r="N91" i="1"/>
  <c r="J107" i="1"/>
  <c r="R107" i="1"/>
  <c r="V85" i="1"/>
  <c r="V93" i="1"/>
  <c r="J128" i="1"/>
  <c r="R128" i="1"/>
  <c r="N128" i="1"/>
  <c r="V130" i="1"/>
  <c r="F128" i="1"/>
  <c r="V91" i="1"/>
  <c r="F107" i="1"/>
  <c r="N107" i="1"/>
  <c r="V80" i="1"/>
  <c r="J150" i="1"/>
  <c r="R150" i="1"/>
  <c r="N150" i="1"/>
  <c r="R78" i="1"/>
  <c r="N56" i="1"/>
  <c r="F78" i="1"/>
  <c r="V136" i="1"/>
  <c r="J78" i="1"/>
  <c r="V78" i="1" s="1"/>
  <c r="F56" i="1"/>
  <c r="J56" i="1"/>
  <c r="N78" i="1"/>
  <c r="J82" i="1"/>
  <c r="V135" i="1"/>
  <c r="F87" i="1"/>
  <c r="N82" i="1"/>
  <c r="R22" i="1"/>
  <c r="R87" i="1"/>
  <c r="J22" i="1"/>
  <c r="N22" i="1"/>
  <c r="V41" i="1"/>
  <c r="N87" i="1"/>
  <c r="V40" i="1"/>
  <c r="V84" i="1"/>
  <c r="V25" i="1"/>
  <c r="V29" i="1"/>
  <c r="V28" i="1"/>
  <c r="V30" i="1"/>
  <c r="V27" i="1"/>
  <c r="V26" i="1"/>
  <c r="F22" i="1"/>
  <c r="V24" i="1"/>
  <c r="V128" i="1" l="1"/>
  <c r="V22" i="1"/>
  <c r="O31" i="1" l="1"/>
  <c r="L31" i="1"/>
  <c r="M31" i="1"/>
  <c r="J54" i="1"/>
  <c r="G111" i="1" l="1"/>
  <c r="H111" i="1"/>
  <c r="I111" i="1"/>
  <c r="K111" i="1"/>
  <c r="L111" i="1"/>
  <c r="M111" i="1"/>
  <c r="O111" i="1"/>
  <c r="P111" i="1"/>
  <c r="Q111" i="1"/>
  <c r="S111" i="1"/>
  <c r="T111" i="1"/>
  <c r="U111" i="1"/>
  <c r="N111" i="1" l="1"/>
  <c r="R111" i="1"/>
  <c r="F111" i="1"/>
  <c r="K45" i="1"/>
  <c r="H164" i="1" l="1"/>
  <c r="I164" i="1"/>
  <c r="G164" i="1"/>
  <c r="L164" i="1"/>
  <c r="M164" i="1"/>
  <c r="K164" i="1"/>
  <c r="P164" i="1"/>
  <c r="Q164" i="1"/>
  <c r="T164" i="1"/>
  <c r="U164" i="1"/>
  <c r="S164" i="1"/>
  <c r="L49" i="1" l="1"/>
  <c r="K49" i="1"/>
  <c r="L45" i="1"/>
  <c r="L34" i="1"/>
  <c r="R183" i="1" l="1"/>
  <c r="N183" i="1"/>
  <c r="J183" i="1"/>
  <c r="F181" i="1"/>
  <c r="F183" i="1"/>
  <c r="V183" i="1" l="1"/>
  <c r="I15" i="1" l="1"/>
  <c r="J44" i="1" l="1"/>
  <c r="J174" i="1"/>
  <c r="R166" i="1"/>
  <c r="F119" i="1" l="1"/>
  <c r="O15" i="1"/>
  <c r="R110" i="1" l="1"/>
  <c r="N110" i="1"/>
  <c r="J110" i="1"/>
  <c r="F110" i="1"/>
  <c r="G45" i="1"/>
  <c r="T101" i="1"/>
  <c r="U101" i="1"/>
  <c r="S101" i="1"/>
  <c r="P101" i="1"/>
  <c r="Q101" i="1"/>
  <c r="O101" i="1"/>
  <c r="L101" i="1"/>
  <c r="M101" i="1"/>
  <c r="K101" i="1"/>
  <c r="H101" i="1"/>
  <c r="I101" i="1"/>
  <c r="G101" i="1"/>
  <c r="R106" i="1"/>
  <c r="N106" i="1"/>
  <c r="J106" i="1"/>
  <c r="F106" i="1"/>
  <c r="H115" i="1"/>
  <c r="I115" i="1"/>
  <c r="G115" i="1"/>
  <c r="L115" i="1"/>
  <c r="M115" i="1"/>
  <c r="K115" i="1"/>
  <c r="P115" i="1"/>
  <c r="Q115" i="1"/>
  <c r="O115" i="1"/>
  <c r="T115" i="1"/>
  <c r="U115" i="1"/>
  <c r="S115" i="1"/>
  <c r="R118" i="1"/>
  <c r="N118" i="1"/>
  <c r="J118" i="1"/>
  <c r="F118" i="1"/>
  <c r="R127" i="1"/>
  <c r="N127" i="1"/>
  <c r="J127" i="1"/>
  <c r="F127" i="1"/>
  <c r="R63" i="1"/>
  <c r="N63" i="1"/>
  <c r="J63" i="1"/>
  <c r="F63" i="1"/>
  <c r="R64" i="1"/>
  <c r="N64" i="1"/>
  <c r="J64" i="1"/>
  <c r="F64" i="1"/>
  <c r="L69" i="1"/>
  <c r="L55" i="1" s="1"/>
  <c r="K69" i="1"/>
  <c r="K55" i="1" s="1"/>
  <c r="J72" i="1"/>
  <c r="U180" i="1"/>
  <c r="T180" i="1"/>
  <c r="S180" i="1"/>
  <c r="R179" i="1"/>
  <c r="N179" i="1"/>
  <c r="J179" i="1"/>
  <c r="F179" i="1"/>
  <c r="U176" i="1"/>
  <c r="T176" i="1"/>
  <c r="S176" i="1"/>
  <c r="Q176" i="1"/>
  <c r="P176" i="1"/>
  <c r="O176" i="1"/>
  <c r="M176" i="1"/>
  <c r="L176" i="1"/>
  <c r="K176" i="1"/>
  <c r="I176" i="1"/>
  <c r="H176" i="1"/>
  <c r="G176" i="1"/>
  <c r="R175" i="1"/>
  <c r="N175" i="1"/>
  <c r="J175" i="1"/>
  <c r="F175" i="1"/>
  <c r="R174" i="1"/>
  <c r="N174" i="1"/>
  <c r="F174" i="1"/>
  <c r="V174" i="1" s="1"/>
  <c r="U172" i="1"/>
  <c r="U171" i="1" s="1"/>
  <c r="T172" i="1"/>
  <c r="T171" i="1" s="1"/>
  <c r="S172" i="1"/>
  <c r="S171" i="1" s="1"/>
  <c r="Q172" i="1"/>
  <c r="Q171" i="1" s="1"/>
  <c r="P172" i="1"/>
  <c r="P171" i="1" s="1"/>
  <c r="O172" i="1"/>
  <c r="O171" i="1" s="1"/>
  <c r="M172" i="1"/>
  <c r="M171" i="1" s="1"/>
  <c r="L172" i="1"/>
  <c r="L171" i="1" s="1"/>
  <c r="K172" i="1"/>
  <c r="K171" i="1" s="1"/>
  <c r="I172" i="1"/>
  <c r="I171" i="1" s="1"/>
  <c r="H172" i="1"/>
  <c r="H171" i="1" s="1"/>
  <c r="G172" i="1"/>
  <c r="G171" i="1" s="1"/>
  <c r="R170" i="1"/>
  <c r="N170" i="1"/>
  <c r="J170" i="1"/>
  <c r="F170" i="1"/>
  <c r="R169" i="1"/>
  <c r="N169" i="1"/>
  <c r="J169" i="1"/>
  <c r="F169" i="1"/>
  <c r="U167" i="1"/>
  <c r="T167" i="1"/>
  <c r="S167" i="1"/>
  <c r="Q167" i="1"/>
  <c r="P167" i="1"/>
  <c r="O167" i="1"/>
  <c r="M167" i="1"/>
  <c r="L167" i="1"/>
  <c r="K167" i="1"/>
  <c r="I167" i="1"/>
  <c r="H167" i="1"/>
  <c r="G167" i="1"/>
  <c r="N166" i="1"/>
  <c r="J166" i="1"/>
  <c r="F166" i="1"/>
  <c r="R162" i="1"/>
  <c r="N162" i="1"/>
  <c r="J162" i="1"/>
  <c r="F162" i="1"/>
  <c r="R161" i="1"/>
  <c r="N161" i="1"/>
  <c r="J161" i="1"/>
  <c r="F161" i="1"/>
  <c r="U159" i="1"/>
  <c r="T159" i="1"/>
  <c r="S159" i="1"/>
  <c r="Q159" i="1"/>
  <c r="P159" i="1"/>
  <c r="O159" i="1"/>
  <c r="M159" i="1"/>
  <c r="L159" i="1"/>
  <c r="K159" i="1"/>
  <c r="I159" i="1"/>
  <c r="H159" i="1"/>
  <c r="G159" i="1"/>
  <c r="R158" i="1"/>
  <c r="N158" i="1"/>
  <c r="J158" i="1"/>
  <c r="F158" i="1"/>
  <c r="U156" i="1"/>
  <c r="T156" i="1"/>
  <c r="S156" i="1"/>
  <c r="Q156" i="1"/>
  <c r="P156" i="1"/>
  <c r="O156" i="1"/>
  <c r="M156" i="1"/>
  <c r="L156" i="1"/>
  <c r="K156" i="1"/>
  <c r="I156" i="1"/>
  <c r="H156" i="1"/>
  <c r="G156" i="1"/>
  <c r="R149" i="1"/>
  <c r="N149" i="1"/>
  <c r="J149" i="1"/>
  <c r="F149" i="1"/>
  <c r="R148" i="1"/>
  <c r="N148" i="1"/>
  <c r="J148" i="1"/>
  <c r="F148" i="1"/>
  <c r="R147" i="1"/>
  <c r="N147" i="1"/>
  <c r="J147" i="1"/>
  <c r="F147" i="1"/>
  <c r="R146" i="1"/>
  <c r="N146" i="1"/>
  <c r="J146" i="1"/>
  <c r="F146" i="1"/>
  <c r="R145" i="1"/>
  <c r="N145" i="1"/>
  <c r="J145" i="1"/>
  <c r="F145" i="1"/>
  <c r="R144" i="1"/>
  <c r="N144" i="1"/>
  <c r="J144" i="1"/>
  <c r="F144" i="1"/>
  <c r="R143" i="1"/>
  <c r="N143" i="1"/>
  <c r="J143" i="1"/>
  <c r="F143" i="1"/>
  <c r="R142" i="1"/>
  <c r="N142" i="1"/>
  <c r="J142" i="1"/>
  <c r="F142" i="1"/>
  <c r="R141" i="1"/>
  <c r="N141" i="1"/>
  <c r="J141" i="1"/>
  <c r="F141" i="1"/>
  <c r="R140" i="1"/>
  <c r="N140" i="1"/>
  <c r="J140" i="1"/>
  <c r="F140" i="1"/>
  <c r="R139" i="1"/>
  <c r="N139" i="1"/>
  <c r="J139" i="1"/>
  <c r="F139" i="1"/>
  <c r="U137" i="1"/>
  <c r="T137" i="1"/>
  <c r="S137" i="1"/>
  <c r="Q137" i="1"/>
  <c r="P137" i="1"/>
  <c r="O137" i="1"/>
  <c r="M137" i="1"/>
  <c r="L137" i="1"/>
  <c r="K137" i="1"/>
  <c r="I137" i="1"/>
  <c r="H137" i="1"/>
  <c r="G137" i="1"/>
  <c r="R134" i="1"/>
  <c r="N134" i="1"/>
  <c r="J134" i="1"/>
  <c r="F134" i="1"/>
  <c r="R126" i="1"/>
  <c r="N126" i="1"/>
  <c r="J126" i="1"/>
  <c r="F126" i="1"/>
  <c r="R125" i="1"/>
  <c r="N125" i="1"/>
  <c r="J125" i="1"/>
  <c r="F125" i="1"/>
  <c r="R121" i="1"/>
  <c r="N121" i="1"/>
  <c r="J121" i="1"/>
  <c r="F121" i="1"/>
  <c r="R117" i="1"/>
  <c r="N117" i="1"/>
  <c r="J117" i="1"/>
  <c r="F117" i="1"/>
  <c r="R114" i="1"/>
  <c r="N114" i="1"/>
  <c r="J114" i="1"/>
  <c r="F114" i="1"/>
  <c r="R113" i="1"/>
  <c r="N113" i="1"/>
  <c r="J113" i="1"/>
  <c r="F113" i="1"/>
  <c r="R109" i="1"/>
  <c r="N109" i="1"/>
  <c r="J109" i="1"/>
  <c r="F109" i="1"/>
  <c r="R105" i="1"/>
  <c r="N105" i="1"/>
  <c r="J105" i="1"/>
  <c r="F105" i="1"/>
  <c r="R103" i="1"/>
  <c r="N103" i="1"/>
  <c r="J103" i="1"/>
  <c r="F103" i="1"/>
  <c r="R99" i="1"/>
  <c r="N99" i="1"/>
  <c r="J99" i="1"/>
  <c r="F99" i="1"/>
  <c r="R98" i="1"/>
  <c r="N98" i="1"/>
  <c r="J98" i="1"/>
  <c r="F98" i="1"/>
  <c r="R97" i="1"/>
  <c r="N97" i="1"/>
  <c r="J97" i="1"/>
  <c r="F97" i="1"/>
  <c r="R96" i="1"/>
  <c r="N96" i="1"/>
  <c r="J96" i="1"/>
  <c r="F96" i="1"/>
  <c r="U94" i="1"/>
  <c r="U90" i="1" s="1"/>
  <c r="T94" i="1"/>
  <c r="T90" i="1" s="1"/>
  <c r="S94" i="1"/>
  <c r="S90" i="1" s="1"/>
  <c r="Q94" i="1"/>
  <c r="Q90" i="1" s="1"/>
  <c r="P94" i="1"/>
  <c r="P90" i="1" s="1"/>
  <c r="O94" i="1"/>
  <c r="O90" i="1" s="1"/>
  <c r="M94" i="1"/>
  <c r="M90" i="1" s="1"/>
  <c r="L94" i="1"/>
  <c r="L90" i="1" s="1"/>
  <c r="K94" i="1"/>
  <c r="K90" i="1" s="1"/>
  <c r="I94" i="1"/>
  <c r="I90" i="1" s="1"/>
  <c r="H94" i="1"/>
  <c r="R89" i="1"/>
  <c r="N89" i="1"/>
  <c r="J89" i="1"/>
  <c r="J87" i="1" s="1"/>
  <c r="V87" i="1" s="1"/>
  <c r="F89" i="1"/>
  <c r="R77" i="1"/>
  <c r="N77" i="1"/>
  <c r="J77" i="1"/>
  <c r="F77" i="1"/>
  <c r="R76" i="1"/>
  <c r="N76" i="1"/>
  <c r="J76" i="1"/>
  <c r="F76" i="1"/>
  <c r="R75" i="1"/>
  <c r="N75" i="1"/>
  <c r="J75" i="1"/>
  <c r="F75" i="1"/>
  <c r="R74" i="1"/>
  <c r="N74" i="1"/>
  <c r="J74" i="1"/>
  <c r="F74" i="1"/>
  <c r="R73" i="1"/>
  <c r="N73" i="1"/>
  <c r="J73" i="1"/>
  <c r="F73" i="1"/>
  <c r="R72" i="1"/>
  <c r="N72" i="1"/>
  <c r="F72" i="1"/>
  <c r="R71" i="1"/>
  <c r="N71" i="1"/>
  <c r="J71" i="1"/>
  <c r="F71" i="1"/>
  <c r="U69" i="1"/>
  <c r="U55" i="1" s="1"/>
  <c r="T69" i="1"/>
  <c r="T55" i="1" s="1"/>
  <c r="S69" i="1"/>
  <c r="S55" i="1" s="1"/>
  <c r="Q69" i="1"/>
  <c r="Q55" i="1" s="1"/>
  <c r="P69" i="1"/>
  <c r="P55" i="1" s="1"/>
  <c r="O69" i="1"/>
  <c r="O55" i="1" s="1"/>
  <c r="M69" i="1"/>
  <c r="M55" i="1" s="1"/>
  <c r="I69" i="1"/>
  <c r="I55" i="1" s="1"/>
  <c r="H69" i="1"/>
  <c r="H55" i="1" s="1"/>
  <c r="G69" i="1"/>
  <c r="G55" i="1" s="1"/>
  <c r="R68" i="1"/>
  <c r="N68" i="1"/>
  <c r="J68" i="1"/>
  <c r="F68" i="1"/>
  <c r="R67" i="1"/>
  <c r="N67" i="1"/>
  <c r="J67" i="1"/>
  <c r="F67" i="1"/>
  <c r="R62" i="1"/>
  <c r="N62" i="1"/>
  <c r="J62" i="1"/>
  <c r="F62" i="1"/>
  <c r="R61" i="1"/>
  <c r="N61" i="1"/>
  <c r="J61" i="1"/>
  <c r="F61" i="1"/>
  <c r="R60" i="1"/>
  <c r="N60" i="1"/>
  <c r="J60" i="1"/>
  <c r="F60" i="1"/>
  <c r="R59" i="1"/>
  <c r="N59" i="1"/>
  <c r="J59" i="1"/>
  <c r="F59" i="1"/>
  <c r="R58" i="1"/>
  <c r="N58" i="1"/>
  <c r="J58" i="1"/>
  <c r="F58" i="1"/>
  <c r="R54" i="1"/>
  <c r="N54" i="1"/>
  <c r="F54" i="1"/>
  <c r="U52" i="1"/>
  <c r="T52" i="1"/>
  <c r="S52" i="1"/>
  <c r="Q52" i="1"/>
  <c r="P52" i="1"/>
  <c r="O52" i="1"/>
  <c r="M52" i="1"/>
  <c r="L52" i="1"/>
  <c r="L21" i="1" s="1"/>
  <c r="K52" i="1"/>
  <c r="I52" i="1"/>
  <c r="H52" i="1"/>
  <c r="G52" i="1"/>
  <c r="R51" i="1"/>
  <c r="N51" i="1"/>
  <c r="J51" i="1"/>
  <c r="F51" i="1"/>
  <c r="U49" i="1"/>
  <c r="T49" i="1"/>
  <c r="S49" i="1"/>
  <c r="Q49" i="1"/>
  <c r="P49" i="1"/>
  <c r="O49" i="1"/>
  <c r="M49" i="1"/>
  <c r="I49" i="1"/>
  <c r="H49" i="1"/>
  <c r="G49" i="1"/>
  <c r="R48" i="1"/>
  <c r="N48" i="1"/>
  <c r="J48" i="1"/>
  <c r="F48" i="1"/>
  <c r="R47" i="1"/>
  <c r="N47" i="1"/>
  <c r="J47" i="1"/>
  <c r="F47" i="1"/>
  <c r="U45" i="1"/>
  <c r="T45" i="1"/>
  <c r="S45" i="1"/>
  <c r="Q45" i="1"/>
  <c r="P45" i="1"/>
  <c r="O45" i="1"/>
  <c r="M45" i="1"/>
  <c r="I45" i="1"/>
  <c r="H45" i="1"/>
  <c r="R44" i="1"/>
  <c r="N44" i="1"/>
  <c r="F44" i="1"/>
  <c r="V44" i="1" s="1"/>
  <c r="U42" i="1"/>
  <c r="T42" i="1"/>
  <c r="S42" i="1"/>
  <c r="Q42" i="1"/>
  <c r="P42" i="1"/>
  <c r="O42" i="1"/>
  <c r="I42" i="1"/>
  <c r="H42" i="1"/>
  <c r="G42" i="1"/>
  <c r="R39" i="1"/>
  <c r="R37" i="1" s="1"/>
  <c r="N39" i="1"/>
  <c r="N37" i="1" s="1"/>
  <c r="J39" i="1"/>
  <c r="J37" i="1" s="1"/>
  <c r="F39" i="1"/>
  <c r="R36" i="1"/>
  <c r="N36" i="1"/>
  <c r="J36" i="1"/>
  <c r="F36" i="1"/>
  <c r="U34" i="1"/>
  <c r="T34" i="1"/>
  <c r="S34" i="1"/>
  <c r="Q34" i="1"/>
  <c r="P34" i="1"/>
  <c r="O34" i="1"/>
  <c r="M34" i="1"/>
  <c r="K34" i="1"/>
  <c r="I34" i="1"/>
  <c r="H34" i="1"/>
  <c r="G34" i="1"/>
  <c r="R33" i="1"/>
  <c r="N33" i="1"/>
  <c r="J33" i="1"/>
  <c r="F33" i="1"/>
  <c r="U31" i="1"/>
  <c r="T31" i="1"/>
  <c r="S31" i="1"/>
  <c r="Q31" i="1"/>
  <c r="P31" i="1"/>
  <c r="K31" i="1"/>
  <c r="I31" i="1"/>
  <c r="H31" i="1"/>
  <c r="G31" i="1"/>
  <c r="R20" i="1"/>
  <c r="N20" i="1"/>
  <c r="J20" i="1"/>
  <c r="F20" i="1"/>
  <c r="U18" i="1"/>
  <c r="T18" i="1"/>
  <c r="S18" i="1"/>
  <c r="Q18" i="1"/>
  <c r="P18" i="1"/>
  <c r="O18" i="1"/>
  <c r="O13" i="1" s="1"/>
  <c r="M18" i="1"/>
  <c r="L18" i="1"/>
  <c r="K18" i="1"/>
  <c r="I18" i="1"/>
  <c r="I13" i="1" s="1"/>
  <c r="H18" i="1"/>
  <c r="G18" i="1"/>
  <c r="R17" i="1"/>
  <c r="N17" i="1"/>
  <c r="J17" i="1"/>
  <c r="F17" i="1"/>
  <c r="U15" i="1"/>
  <c r="T15" i="1"/>
  <c r="S15" i="1"/>
  <c r="Q15" i="1"/>
  <c r="P15" i="1"/>
  <c r="M15" i="1"/>
  <c r="L15" i="1"/>
  <c r="K15" i="1"/>
  <c r="H15" i="1"/>
  <c r="G15" i="1"/>
  <c r="S100" i="1" l="1"/>
  <c r="I100" i="1"/>
  <c r="K100" i="1"/>
  <c r="Q100" i="1"/>
  <c r="M100" i="1"/>
  <c r="U100" i="1"/>
  <c r="L100" i="1"/>
  <c r="T100" i="1"/>
  <c r="P100" i="1"/>
  <c r="O100" i="1"/>
  <c r="G100" i="1"/>
  <c r="H100" i="1"/>
  <c r="H90" i="1"/>
  <c r="F94" i="1"/>
  <c r="N55" i="1"/>
  <c r="R55" i="1"/>
  <c r="F55" i="1"/>
  <c r="J55" i="1"/>
  <c r="R56" i="1"/>
  <c r="O21" i="1"/>
  <c r="R85" i="1"/>
  <c r="G21" i="1"/>
  <c r="K21" i="1"/>
  <c r="S21" i="1"/>
  <c r="P21" i="1"/>
  <c r="T21" i="1"/>
  <c r="Q21" i="1"/>
  <c r="U21" i="1"/>
  <c r="R21" i="1" s="1"/>
  <c r="H21" i="1"/>
  <c r="I21" i="1"/>
  <c r="J49" i="1"/>
  <c r="M21" i="1"/>
  <c r="J21" i="1" s="1"/>
  <c r="U13" i="1"/>
  <c r="G13" i="1"/>
  <c r="K13" i="1"/>
  <c r="H13" i="1"/>
  <c r="L13" i="1"/>
  <c r="M13" i="1"/>
  <c r="P13" i="1"/>
  <c r="S13" i="1"/>
  <c r="Q13" i="1"/>
  <c r="T13" i="1"/>
  <c r="J159" i="1"/>
  <c r="R45" i="1"/>
  <c r="J111" i="1"/>
  <c r="V111" i="1" s="1"/>
  <c r="V110" i="1"/>
  <c r="F52" i="1"/>
  <c r="J176" i="1"/>
  <c r="R31" i="1"/>
  <c r="R42" i="1"/>
  <c r="V155" i="1"/>
  <c r="J42" i="1"/>
  <c r="V106" i="1"/>
  <c r="J156" i="1"/>
  <c r="J18" i="1"/>
  <c r="V154" i="1"/>
  <c r="V118" i="1"/>
  <c r="F45" i="1"/>
  <c r="F31" i="1"/>
  <c r="V127" i="1"/>
  <c r="J94" i="1"/>
  <c r="N172" i="1"/>
  <c r="N159" i="1"/>
  <c r="F177" i="1"/>
  <c r="J181" i="1"/>
  <c r="F171" i="1"/>
  <c r="R159" i="1"/>
  <c r="F82" i="1"/>
  <c r="N156" i="1"/>
  <c r="K163" i="1"/>
  <c r="N171" i="1"/>
  <c r="J177" i="1"/>
  <c r="N15" i="1"/>
  <c r="J132" i="1"/>
  <c r="R18" i="1"/>
  <c r="R167" i="1"/>
  <c r="F164" i="1"/>
  <c r="F90" i="1"/>
  <c r="J52" i="1"/>
  <c r="N45" i="1"/>
  <c r="R156" i="1"/>
  <c r="N177" i="1"/>
  <c r="N52" i="1"/>
  <c r="I81" i="1"/>
  <c r="M81" i="1"/>
  <c r="V98" i="1"/>
  <c r="F115" i="1"/>
  <c r="N90" i="1"/>
  <c r="R49" i="1"/>
  <c r="R52" i="1"/>
  <c r="O81" i="1"/>
  <c r="N101" i="1"/>
  <c r="P81" i="1"/>
  <c r="Q81" i="1"/>
  <c r="S81" i="1"/>
  <c r="T81" i="1"/>
  <c r="U81" i="1"/>
  <c r="N115" i="1"/>
  <c r="N49" i="1"/>
  <c r="F34" i="1"/>
  <c r="F132" i="1"/>
  <c r="N137" i="1"/>
  <c r="J34" i="1"/>
  <c r="F101" i="1"/>
  <c r="F172" i="1"/>
  <c r="V48" i="1"/>
  <c r="V140" i="1"/>
  <c r="R132" i="1"/>
  <c r="J171" i="1"/>
  <c r="R101" i="1"/>
  <c r="F37" i="1"/>
  <c r="V37" i="1" s="1"/>
  <c r="V158" i="1"/>
  <c r="V68" i="1"/>
  <c r="J90" i="1"/>
  <c r="V126" i="1"/>
  <c r="V63" i="1"/>
  <c r="N69" i="1"/>
  <c r="H81" i="1"/>
  <c r="R181" i="1"/>
  <c r="V64" i="1"/>
  <c r="R164" i="1"/>
  <c r="R34" i="1"/>
  <c r="R69" i="1"/>
  <c r="V109" i="1"/>
  <c r="V141" i="1"/>
  <c r="V179" i="1"/>
  <c r="G81" i="1"/>
  <c r="V103" i="1"/>
  <c r="V161" i="1"/>
  <c r="V33" i="1"/>
  <c r="V148" i="1"/>
  <c r="J167" i="1"/>
  <c r="K131" i="1"/>
  <c r="V162" i="1"/>
  <c r="N42" i="1"/>
  <c r="V67" i="1"/>
  <c r="V149" i="1"/>
  <c r="N167" i="1"/>
  <c r="N18" i="1"/>
  <c r="V20" i="1"/>
  <c r="V117" i="1"/>
  <c r="N94" i="1"/>
  <c r="R94" i="1"/>
  <c r="V169" i="1"/>
  <c r="J31" i="1"/>
  <c r="R90" i="1"/>
  <c r="R86" i="1" s="1"/>
  <c r="R84" i="1" s="1"/>
  <c r="F156" i="1"/>
  <c r="N164" i="1"/>
  <c r="V175" i="1"/>
  <c r="R177" i="1"/>
  <c r="N132" i="1"/>
  <c r="N31" i="1"/>
  <c r="V170" i="1"/>
  <c r="V60" i="1"/>
  <c r="F137" i="1"/>
  <c r="V144" i="1"/>
  <c r="V134" i="1"/>
  <c r="I131" i="1"/>
  <c r="V121" i="1"/>
  <c r="M131" i="1"/>
  <c r="V143" i="1"/>
  <c r="V71" i="1"/>
  <c r="V74" i="1"/>
  <c r="R15" i="1"/>
  <c r="V147" i="1"/>
  <c r="V145" i="1"/>
  <c r="S131" i="1"/>
  <c r="J115" i="1"/>
  <c r="T131" i="1"/>
  <c r="N181" i="1"/>
  <c r="V96" i="1"/>
  <c r="F15" i="1"/>
  <c r="H131" i="1"/>
  <c r="V139" i="1"/>
  <c r="R180" i="1"/>
  <c r="V166" i="1"/>
  <c r="V105" i="1"/>
  <c r="P131" i="1"/>
  <c r="R115" i="1"/>
  <c r="G163" i="1"/>
  <c r="J15" i="1"/>
  <c r="V17" i="1"/>
  <c r="H163" i="1"/>
  <c r="V36" i="1"/>
  <c r="V114" i="1"/>
  <c r="V73" i="1"/>
  <c r="I163" i="1"/>
  <c r="N176" i="1"/>
  <c r="V97" i="1"/>
  <c r="V99" i="1"/>
  <c r="F69" i="1"/>
  <c r="L163" i="1"/>
  <c r="R176" i="1"/>
  <c r="F176" i="1"/>
  <c r="V146" i="1"/>
  <c r="V39" i="1"/>
  <c r="V76" i="1"/>
  <c r="M163" i="1"/>
  <c r="V59" i="1"/>
  <c r="V125" i="1"/>
  <c r="G131" i="1"/>
  <c r="O163" i="1"/>
  <c r="O131" i="1"/>
  <c r="Q131" i="1"/>
  <c r="F42" i="1"/>
  <c r="P163" i="1"/>
  <c r="Q163" i="1"/>
  <c r="V54" i="1"/>
  <c r="V62" i="1"/>
  <c r="V113" i="1"/>
  <c r="V75" i="1"/>
  <c r="F49" i="1"/>
  <c r="V51" i="1"/>
  <c r="V142" i="1"/>
  <c r="S163" i="1"/>
  <c r="R172" i="1"/>
  <c r="F167" i="1"/>
  <c r="U131" i="1"/>
  <c r="V47" i="1"/>
  <c r="V77" i="1"/>
  <c r="K81" i="1"/>
  <c r="T163" i="1"/>
  <c r="R171" i="1"/>
  <c r="F159" i="1"/>
  <c r="L81" i="1"/>
  <c r="U163" i="1"/>
  <c r="V61" i="1"/>
  <c r="V58" i="1"/>
  <c r="J101" i="1"/>
  <c r="V72" i="1"/>
  <c r="J69" i="1"/>
  <c r="J45" i="1"/>
  <c r="J164" i="1"/>
  <c r="F18" i="1"/>
  <c r="J172" i="1"/>
  <c r="N34" i="1"/>
  <c r="V89" i="1"/>
  <c r="J137" i="1"/>
  <c r="R137" i="1"/>
  <c r="P12" i="1" l="1"/>
  <c r="G12" i="1"/>
  <c r="K12" i="1"/>
  <c r="J100" i="1"/>
  <c r="R82" i="1"/>
  <c r="H12" i="1"/>
  <c r="I12" i="1"/>
  <c r="M12" i="1"/>
  <c r="N100" i="1"/>
  <c r="L12" i="1"/>
  <c r="Q12" i="1"/>
  <c r="O12" i="1"/>
  <c r="T12" i="1"/>
  <c r="R100" i="1"/>
  <c r="U12" i="1"/>
  <c r="N21" i="1"/>
  <c r="V159" i="1"/>
  <c r="F180" i="1"/>
  <c r="V176" i="1"/>
  <c r="V52" i="1"/>
  <c r="V18" i="1"/>
  <c r="V42" i="1"/>
  <c r="V49" i="1"/>
  <c r="V156" i="1"/>
  <c r="V94" i="1"/>
  <c r="V31" i="1"/>
  <c r="V34" i="1"/>
  <c r="V45" i="1"/>
  <c r="V181" i="1"/>
  <c r="J180" i="1"/>
  <c r="V107" i="1"/>
  <c r="V171" i="1"/>
  <c r="V177" i="1"/>
  <c r="V82" i="1"/>
  <c r="N180" i="1"/>
  <c r="V132" i="1"/>
  <c r="V115" i="1"/>
  <c r="V90" i="1"/>
  <c r="V164" i="1"/>
  <c r="N81" i="1"/>
  <c r="V119" i="1"/>
  <c r="V172" i="1"/>
  <c r="R163" i="1"/>
  <c r="V101" i="1"/>
  <c r="R81" i="1"/>
  <c r="N131" i="1"/>
  <c r="R131" i="1"/>
  <c r="J13" i="1"/>
  <c r="F21" i="1"/>
  <c r="V167" i="1"/>
  <c r="R13" i="1"/>
  <c r="F81" i="1"/>
  <c r="F100" i="1"/>
  <c r="N13" i="1"/>
  <c r="J163" i="1"/>
  <c r="F13" i="1"/>
  <c r="V150" i="1"/>
  <c r="V69" i="1"/>
  <c r="J81" i="1"/>
  <c r="F163" i="1"/>
  <c r="V15" i="1"/>
  <c r="N163" i="1"/>
  <c r="F131" i="1"/>
  <c r="V56" i="1"/>
  <c r="V137" i="1"/>
  <c r="J131" i="1"/>
  <c r="V180" i="1" l="1"/>
  <c r="V13" i="1"/>
  <c r="V21" i="1"/>
  <c r="V55" i="1"/>
  <c r="V100" i="1"/>
  <c r="N12" i="1"/>
  <c r="V81" i="1"/>
  <c r="R12" i="1"/>
  <c r="V163" i="1"/>
  <c r="F12" i="1"/>
  <c r="J12" i="1"/>
  <c r="V131" i="1"/>
  <c r="V12" i="1" l="1"/>
</calcChain>
</file>

<file path=xl/sharedStrings.xml><?xml version="1.0" encoding="utf-8"?>
<sst xmlns="http://schemas.openxmlformats.org/spreadsheetml/2006/main" count="660" uniqueCount="315">
  <si>
    <t xml:space="preserve">Приложение к письму </t>
  </si>
  <si>
    <t xml:space="preserve">Департамента финансов Томской области </t>
  </si>
  <si>
    <t>от     .06.2024 №50-02/18-</t>
  </si>
  <si>
    <t>(тыс. рублей)</t>
  </si>
  <si>
    <t>№        п/п</t>
  </si>
  <si>
    <t>Наименование</t>
  </si>
  <si>
    <t>Код ГРБС</t>
  </si>
  <si>
    <t>Наименование ГРБС</t>
  </si>
  <si>
    <t>Код целевой статьи областного бюджета</t>
  </si>
  <si>
    <t>2026 год</t>
  </si>
  <si>
    <t>2027 год</t>
  </si>
  <si>
    <t>% исполнения</t>
  </si>
  <si>
    <t>Плановые ассигнования*, в том числе</t>
  </si>
  <si>
    <t>Кассовое исполнение, в том числе</t>
  </si>
  <si>
    <t>ИТОГО</t>
  </si>
  <si>
    <t>за счет средств областного бюджета</t>
  </si>
  <si>
    <t>за счет средств федерального бюджета</t>
  </si>
  <si>
    <t>за счет средств местных бюджетов**</t>
  </si>
  <si>
    <t>за счет средств местных бюджетов</t>
  </si>
  <si>
    <t>1</t>
  </si>
  <si>
    <t>ВСЕГО:</t>
  </si>
  <si>
    <t>Национальный проект "Кадры"</t>
  </si>
  <si>
    <t>Х</t>
  </si>
  <si>
    <t>из них</t>
  </si>
  <si>
    <t>1.1</t>
  </si>
  <si>
    <t>839</t>
  </si>
  <si>
    <t>Департамент труда и занятости населения Томской области</t>
  </si>
  <si>
    <t>1.2</t>
  </si>
  <si>
    <t>Региональный проект "Образование для рынка труда"</t>
  </si>
  <si>
    <t>Организация профессионального обучения и дополнительного профессионального образования работников организаций оборонно-промышленного комплекса</t>
  </si>
  <si>
    <t>05WЛ252920</t>
  </si>
  <si>
    <t>Региональный проект "Человек труда"</t>
  </si>
  <si>
    <t>05WЛ455700</t>
  </si>
  <si>
    <t>2</t>
  </si>
  <si>
    <t>Национальный проект "Продолжительная и активная жизнь"</t>
  </si>
  <si>
    <t>2.1</t>
  </si>
  <si>
    <t>Региональный проект "Совершенствование экстренной медицинской помощи"</t>
  </si>
  <si>
    <t>Обеспечение закупки авиационных работ в целях оказания медицинской помощи</t>
  </si>
  <si>
    <t>811</t>
  </si>
  <si>
    <t>Департамент здравоохранения Томской области</t>
  </si>
  <si>
    <t>07WД655540</t>
  </si>
  <si>
    <t>Оказание медицинской помощи с применением санитарной авиации</t>
  </si>
  <si>
    <t>07WД6Д5540</t>
  </si>
  <si>
    <t>2.2</t>
  </si>
  <si>
    <t>Региональный проект "Борьба с сердечно-сосудистыми заболеваниями", всего</t>
  </si>
  <si>
    <t>Обеспечение профилактики развития сердечно-сосудистых заболеваний и сердечно-сосудистых осложнений у пациентов высокого риска, находящихся на диспансерном наблюдении</t>
  </si>
  <si>
    <t>07WД255860</t>
  </si>
  <si>
    <t>2.3</t>
  </si>
  <si>
    <t>Региональный проект "Борьба с гепатитом С и минимизация рисков распространения данного заболевания"</t>
  </si>
  <si>
    <t>Реализация мероприятий по обеспечению в амбулаторных условиях противовирусными лекарственными препаратами лиц, находящихся под диспансерным наблюдением, с диагнозом "хронический вирусный гепатит C"</t>
  </si>
  <si>
    <t>07WД552140</t>
  </si>
  <si>
    <t>2.4</t>
  </si>
  <si>
    <t>Региональный проект "Борьба с сахарным диабетом"</t>
  </si>
  <si>
    <t>Обеспечение детей с сахарным диабетом 1 типа в возрасте от 2-х до 17-ти лет включительно системами непрерывного мониторинга глюкозы</t>
  </si>
  <si>
    <t>07WД451070</t>
  </si>
  <si>
    <t>Обеспечение беременных женщин с сахарным диабетом системами непрерывного мониторинга глюкозы</t>
  </si>
  <si>
    <t>07WД451520</t>
  </si>
  <si>
    <t>Оснащение региональных, межрайонных (районных) центров, оказывающих медицинскую помощь больным с нарушениями углеводного обмена и сахарным диабетом</t>
  </si>
  <si>
    <t>07WД451580</t>
  </si>
  <si>
    <t>2.5</t>
  </si>
  <si>
    <t>Региональный проект "Модернизация первичного звена здравоохранения Российской Федерации"</t>
  </si>
  <si>
    <t>Реализация региональных проектов модернизации первичного звена здравоохранения (капитальный ремонт зданий медицинских организаций)</t>
  </si>
  <si>
    <t>821</t>
  </si>
  <si>
    <t>Департамент строительства Томской области</t>
  </si>
  <si>
    <t>07WД153651</t>
  </si>
  <si>
    <t>Реализация региональных проектов модернизации первичного звена здравоохранения (оснащение автомобильным транспортом медицинских организаций)</t>
  </si>
  <si>
    <t>07WД153652</t>
  </si>
  <si>
    <t>Реализация региональных проектов модернизации первичного звена здравоохранения (приведение материально-технической базы медицинских организаций в соответствие с требованиями порядков оказания медицинской помощи, их дооснащение и переоснащение оборудованием для оказания медицинской помощи)</t>
  </si>
  <si>
    <t>07WД153653</t>
  </si>
  <si>
    <t>07WД1А365И</t>
  </si>
  <si>
    <t>2.6</t>
  </si>
  <si>
    <t>Региональный проект "Оптимальная для восстановления здоровья медицинская реабилитация"</t>
  </si>
  <si>
    <t>Оснащение (дооснащение и (или) переоснащение) медицинскими изделиями медицинских организаций, имеющих в своей структуре подразделения, оказывающие медицинскую помощь по медицинской реабилитации</t>
  </si>
  <si>
    <t>07WД757520</t>
  </si>
  <si>
    <t>2.7</t>
  </si>
  <si>
    <t>Региональный проект "Здоровье для каждого"</t>
  </si>
  <si>
    <t>07WДА55460</t>
  </si>
  <si>
    <t>3</t>
  </si>
  <si>
    <t>Национальный проект "Молодежь и дети"</t>
  </si>
  <si>
    <t>3.1</t>
  </si>
  <si>
    <t>Региональный проект "Все лучшее детям"</t>
  </si>
  <si>
    <t>816</t>
  </si>
  <si>
    <t>Департамент образования Томской области</t>
  </si>
  <si>
    <t>09WЮ455590</t>
  </si>
  <si>
    <t>Реализация мероприятий по модернизации школьных систем образования (оснащение отремонтированных зданий и (или) помещений государственных и муниципальных общеобразовательных организаций современными средствами обучения и воспитания)</t>
  </si>
  <si>
    <t>09WЮ457501</t>
  </si>
  <si>
    <t>Реализация мероприятий по модернизации школьных систем образования (проведение капитального ремонта зданий (обособленных помещений) государственных (муниципальных) общеобразовательных организаций)</t>
  </si>
  <si>
    <t>09WЮ457502</t>
  </si>
  <si>
    <t>Повышение квалификации школьных команд общеобразовательных организаций</t>
  </si>
  <si>
    <t>09WЮ4А7503</t>
  </si>
  <si>
    <t>Обеспечение антитеррористической защиты отремонтированных зданий общеобразовательных организаций</t>
  </si>
  <si>
    <t>09WЮ4А7504</t>
  </si>
  <si>
    <t>3.2</t>
  </si>
  <si>
    <t>Региональный проект "Педагоги и наставники"</t>
  </si>
  <si>
    <t>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организаций, профессиональных образовательных организаций субъектов Российской Федерации, города Байконура и федеральной территории "Сириус", муниципальных общеобразовательных организаций и профессиональных образовательных организаций</t>
  </si>
  <si>
    <t>814</t>
  </si>
  <si>
    <t>Департамент по культуре Томской области</t>
  </si>
  <si>
    <t>09WЮ650500</t>
  </si>
  <si>
    <t>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</si>
  <si>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>09WЮ651790</t>
  </si>
  <si>
    <t>Обеспечение реализации мероприятий по осуществлению единовременных компенсационных выплат учителям, прибывшим (переехавшим) на работу в сельские населенные пункты, либо рабочие поселки, либо поселки городского типа, либо города с населением до 50 тысяч человек</t>
  </si>
  <si>
    <t>09WЮ652560</t>
  </si>
  <si>
    <t>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</si>
  <si>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>09WЮ653030</t>
  </si>
  <si>
    <t>Ежемесячное денежное вознаграждение за классное руководство (кураторство) педагогическим работникам государственных образовательных организаций субъектов Российской Федерации и города Байконура, муниципальных образовательных организаций, реализующих образовательные программы среднего профессионального образования, в том числе программы профессионального обучения для лиц с ограниченными возможностями здоровья</t>
  </si>
  <si>
    <t>09WЮ653630</t>
  </si>
  <si>
    <t>3.3</t>
  </si>
  <si>
    <t>4</t>
  </si>
  <si>
    <t>Национальный проект "Экономика данных и цифровая трансформация государства"</t>
  </si>
  <si>
    <t>4.1</t>
  </si>
  <si>
    <t>Региональный проект "Цифровые платформы в отраслях социальной сферы"</t>
  </si>
  <si>
    <t>09WЦ255450</t>
  </si>
  <si>
    <t>4.2</t>
  </si>
  <si>
    <t>Региональный проект "Цифровое государственное управление"</t>
  </si>
  <si>
    <t>Развитие региональных информационных систем в целях интеграции с витриной данных органов государственной власти и органов управления государственными внебюджетными фондами</t>
  </si>
  <si>
    <t>804</t>
  </si>
  <si>
    <t>Администрация Томской области</t>
  </si>
  <si>
    <t>20WЦ455440</t>
  </si>
  <si>
    <t>5</t>
  </si>
  <si>
    <t>Национальный проект "Экологическое благополучие"</t>
  </si>
  <si>
    <t>5.1</t>
  </si>
  <si>
    <t>Региональный проект "Сохранение лесов"</t>
  </si>
  <si>
    <t>Создание и развитие (модернизация) объектов лесного семеноводства и питомнических хозяйств</t>
  </si>
  <si>
    <t>838</t>
  </si>
  <si>
    <t>Департамент лесного хозяйства Томской области</t>
  </si>
  <si>
    <t>15WЧ650630</t>
  </si>
  <si>
    <t>Реализация мероприятий по уходу за лесными культурами</t>
  </si>
  <si>
    <t>15WЧ650690</t>
  </si>
  <si>
    <t>Проведение мероприятий по увеличению площади лесовосстановления на лесных участках, не переданных в аренду, в том числе вокруг городов и промышленных центров</t>
  </si>
  <si>
    <t>15WЧ654290</t>
  </si>
  <si>
    <t>Приобретение специализированной пожарной техники в целях оснащения учреждений органов государственной власти субъектов Российской Федерации для проведения комплекса мероприятий по охране лесов от пожаров</t>
  </si>
  <si>
    <t>15WЧ654320</t>
  </si>
  <si>
    <t>6</t>
  </si>
  <si>
    <t>Национальный проект "Инфраструктура для жизни"</t>
  </si>
  <si>
    <t>6.1</t>
  </si>
  <si>
    <t>Региональный проект "Региональная и местная дорожная сеть"</t>
  </si>
  <si>
    <t>Развитие и приведение в нормативное состояние автомобильных дорог регионального или межмуниципального, местного значения, включающих искусственные дорожные сооружения</t>
  </si>
  <si>
    <t>822</t>
  </si>
  <si>
    <t>Департамент транспорта, дорожной деятельности и связи Томской области</t>
  </si>
  <si>
    <t>18WИ854470</t>
  </si>
  <si>
    <t>18WИ8А4470</t>
  </si>
  <si>
    <t>6.2</t>
  </si>
  <si>
    <t>Федеральный проект "Жильё"</t>
  </si>
  <si>
    <t>Переселение граждан из аварийного жилищного фонда за счет средств, поступивших от публично-правовой компании "Фонд развития территорий"</t>
  </si>
  <si>
    <t>13WИ267483</t>
  </si>
  <si>
    <t>6.3</t>
  </si>
  <si>
    <t>Региональный проект "Формирование комфортной городской среды"</t>
  </si>
  <si>
    <t>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</t>
  </si>
  <si>
    <t>13WИ454240</t>
  </si>
  <si>
    <t>Реализация программ формирования современной городской среды</t>
  </si>
  <si>
    <t>13WИ455550</t>
  </si>
  <si>
    <t>6.4</t>
  </si>
  <si>
    <t>Региональный проект "Общесистемные меры развития дорожного хозяйства"</t>
  </si>
  <si>
    <t>Внедрение интеллектуальных транспортных систем, предусматривающих автоматизацию процессов управления дорожным движением в городских агломерациях, включающих города с населением свыше 300 тысяч человек</t>
  </si>
  <si>
    <t>18WИ954180</t>
  </si>
  <si>
    <t>6.5</t>
  </si>
  <si>
    <t>Региональный проект "Модернизация коммунальной инфраструктуры"</t>
  </si>
  <si>
    <t>Реализация мероприятий по модернизации коммунальной инфраструктуры</t>
  </si>
  <si>
    <t>828</t>
  </si>
  <si>
    <t>Департамент ЖКХ и государственного жилищного надзора Томской области</t>
  </si>
  <si>
    <t>19WИ351540</t>
  </si>
  <si>
    <t>6.6</t>
  </si>
  <si>
    <t>Региональный проект "Безопасность дорожного движения"</t>
  </si>
  <si>
    <t>Реализация информационно-образовательной политики в целях профилактики нарушений правил дорожного движения</t>
  </si>
  <si>
    <t>18WИ505150</t>
  </si>
  <si>
    <t>7</t>
  </si>
  <si>
    <t>Национальный проект "Семья"</t>
  </si>
  <si>
    <t>7.1</t>
  </si>
  <si>
    <t>Региональный проект "Охрана материнства и детства"</t>
  </si>
  <si>
    <t>Оснащение (дооснащение и (или) переоснащение) медицинскими изделиями перинатальных центров и родильных домов (отделений), в том числе в составе других организаций</t>
  </si>
  <si>
    <t>07WЯ353160</t>
  </si>
  <si>
    <t>7.2</t>
  </si>
  <si>
    <t>Региональный проект "Семейные ценности и инфраструктура культуры"</t>
  </si>
  <si>
    <t>Организация и проведение фестиваля любительских творческих коллективов</t>
  </si>
  <si>
    <t>10WЯ504300</t>
  </si>
  <si>
    <t>Создание модельных муниципальных библиотек по результатам конкурсного отбора, проводимого Министерством культуры Российской Федерации</t>
  </si>
  <si>
    <t>10WЯ554540</t>
  </si>
  <si>
    <t>10WЯ555130</t>
  </si>
  <si>
    <t>10WЯ555192</t>
  </si>
  <si>
    <t>10WЯ555510</t>
  </si>
  <si>
    <t>Техническое оснащение региональных и муниципальных музеев</t>
  </si>
  <si>
    <t>10WЯ555900</t>
  </si>
  <si>
    <t>Реализация творческих проектов, направленных на укрепление российской гражданской идентичности на основе духовно-нравственных и культурных ценностей народов Российской Федерации</t>
  </si>
  <si>
    <t>10WЯ5Д0274</t>
  </si>
  <si>
    <t>Создание модельных муниципальных библиотек</t>
  </si>
  <si>
    <t>10WЯ5Д4540</t>
  </si>
  <si>
    <t>7.3</t>
  </si>
  <si>
    <t>Региональный проект "Многодетная семья"</t>
  </si>
  <si>
    <t>Региональные программы по повышению рождаемости в субъектах Российской Федерации, в которых суммарный коэффициент рождаемости ниже среднероссийского уровня</t>
  </si>
  <si>
    <t>841</t>
  </si>
  <si>
    <t>Департамент по вопросам семьи и детей Томской области</t>
  </si>
  <si>
    <t>11WЯ253130</t>
  </si>
  <si>
    <t>Оказание государственной социальной помощи на основании социального контракта отдельным категориям граждан</t>
  </si>
  <si>
    <t>809</t>
  </si>
  <si>
    <t>Департамент социальной защиты населения Томской области</t>
  </si>
  <si>
    <t>11WЯ254040</t>
  </si>
  <si>
    <t>7.4</t>
  </si>
  <si>
    <t>Региональный проект "Старшее поколение"</t>
  </si>
  <si>
    <t>Создание системы долговременного ухода за гражданами пожилого возраста и инвалидами</t>
  </si>
  <si>
    <t>11WЯ451630</t>
  </si>
  <si>
    <t>7.5</t>
  </si>
  <si>
    <t>Региональный проект "Поддержка семьи"</t>
  </si>
  <si>
    <t>Оснащение образовательных организаций, осуществляющих образовательную деятельность по образовательным программам дошкольного образования в рамках осуществления капитального ремонта</t>
  </si>
  <si>
    <t>09WЯ153151</t>
  </si>
  <si>
    <t>Капитальный ремонт образовательных организаций, осуществляющих образовательную деятельность по образовательным программам дошкольного образования</t>
  </si>
  <si>
    <t>09WЯ153152</t>
  </si>
  <si>
    <t>8</t>
  </si>
  <si>
    <t>Национальный проект "Эффективная и конкурентная экономика"</t>
  </si>
  <si>
    <t>8.1</t>
  </si>
  <si>
    <t>Региональный проект "Малое и среднее предпринимательство и поддержка индивидуальной предпринимательской инициативы"</t>
  </si>
  <si>
    <t>832</t>
  </si>
  <si>
    <t>Департамент инвестиционной и промышленной политики Томской области</t>
  </si>
  <si>
    <t>8.2</t>
  </si>
  <si>
    <t>Региональный проект "Производительность труда"</t>
  </si>
  <si>
    <t>Субсидия Союзу "Торгово-промышленная палата Томской области" на реализацию мероприятий федерального проекта "Производительность труда"</t>
  </si>
  <si>
    <t>03WЭ252891</t>
  </si>
  <si>
    <t>03WЭ2А2891</t>
  </si>
  <si>
    <t>Национальный проект "Технологическое обеспечение продовольственной безопасности"</t>
  </si>
  <si>
    <t>9.1</t>
  </si>
  <si>
    <t>Региональный проект "Кадры в агропромышленном комплексе"</t>
  </si>
  <si>
    <t>Реализация мероприятий по содействию повышения кадровой обеспеченности предприятий агропромышленного комплекса</t>
  </si>
  <si>
    <t>817</t>
  </si>
  <si>
    <t>Департамент по социально-экономическому развитию села Томской области</t>
  </si>
  <si>
    <t>06WЕ455330</t>
  </si>
  <si>
    <t>06WЕ4А5330</t>
  </si>
  <si>
    <t>10</t>
  </si>
  <si>
    <t>Национальный проект "Туризм и гостеприимство"</t>
  </si>
  <si>
    <t>10.1</t>
  </si>
  <si>
    <t>Региональный проект "Создание номерного фонда, инфраструктуры и новых точек притяжения"</t>
  </si>
  <si>
    <t>Реализация проектов по развитию общественной территории муниципального образования, в том числе мероприятий (результатов) по обустройству туристского центра города на территории муниципального образования в соответствии с туристским кодом центра города</t>
  </si>
  <si>
    <t>03WП15Е310</t>
  </si>
  <si>
    <t>11</t>
  </si>
  <si>
    <t>Национальный проект "Беспилотные авиационные системы"</t>
  </si>
  <si>
    <t>11.1</t>
  </si>
  <si>
    <t>Региональный проект "Разработка, стандартизация и серийное производство беспилотных авиационных систем и их комплектующих"</t>
  </si>
  <si>
    <t xml:space="preserve">** по данным финансовых органов муниципальных образований (средства на софинансирование региональных проектов за счет местных бюджетов; денежные  средства отражены с  учетом остатков прошлых лет, потребность в которых подтверждена </t>
  </si>
  <si>
    <t>09WЮ4А7502</t>
  </si>
  <si>
    <t>18WИ59Д020</t>
  </si>
  <si>
    <t>Финансовое обеспечение дорожной деятельности в рамках реализации национального проекта "Инфраструктура для жизни"</t>
  </si>
  <si>
    <t>18WИ8А4471</t>
  </si>
  <si>
    <t>Переселение граждан из аварийного жилищного фонда за счет средств областного бюджета</t>
  </si>
  <si>
    <t>13WИ267484</t>
  </si>
  <si>
    <t>07WД15365Р</t>
  </si>
  <si>
    <t>Реализация региональных проектов модернизации первичного звена здравоохранения (реализация национальных проектов в части расходов инвестиционного характера за счет средств, высвобождаемых в результате списания задолженности областного бюджета по бюджетным кредитам, предоставляемым из федерального бюджета)</t>
  </si>
  <si>
    <t>07WД1А365Р</t>
  </si>
  <si>
    <t>09WЮ4А049Р</t>
  </si>
  <si>
    <t>09WЮ45049Р</t>
  </si>
  <si>
    <t>Адресное строительство школ в отдельных населенных пунктах с объективно выявленной потребностью инфраструктуры (зданий) школ (реализация национальных проектов в части расходов инвестиционного характера за счет средств, высвобождаемых в результате списания задолженности областного бюджета по бюджетным кредитам, предоставляемым из федерального бюджета)</t>
  </si>
  <si>
    <t>2.8</t>
  </si>
  <si>
    <t>Региональный проект "Борьба с онкологическими заболеваниями"</t>
  </si>
  <si>
    <t>07WД352660</t>
  </si>
  <si>
    <t>Модернизация медицинских изделий и иного оборудования, дооснащение или переоснащение медицинскими изделиями и иным оборудованием существующих и (или) новых (организуемых) структурных подразделений региональных медицинских организаций, оказывающих медицинскую помощь с применением радиологических методов (диагностики и (или) терапии)</t>
  </si>
  <si>
    <t>2028 год</t>
  </si>
  <si>
    <t>* по данным сводной бюджетной росписи областного бюджета на 2026-2028 годы; лимиты бюджетных обязательств соответствуют плановым назначениям</t>
  </si>
  <si>
    <t>02WY504960</t>
  </si>
  <si>
    <t>Субсидия автономной некоммерческой организации "Научно-производственный центр беспилотных авиационных систем Томской области" на финансовое обеспечение затрат в области научных разработок серийных беспилотных авиационных систем</t>
  </si>
  <si>
    <t>03WЭ155272</t>
  </si>
  <si>
    <t>Субсидия автономной некоммерческой организации "Агентство инвестиционного развития Томской области" на оказание услуг и мер поддержки субъектам малого и среднего предпринимательства и гражданам, желающим вести бизнес, в рамках реализации федерального проекта "Малое и среднее предпринимательство и поддержка индивидуальной предпринимательской инициативы"</t>
  </si>
  <si>
    <t>Субсидия Союзу "Торгово-промышленная палата Томской области" на реализацию мероприятий федерального проекта "Производительность труда" без софинансирования из федерального бюджета</t>
  </si>
  <si>
    <t>Организация федеральных и региональных этапов Всероссийского конкурса профессионального мастерства "Лучший по профессии"</t>
  </si>
  <si>
    <t>Реализация мероприятий по содействию повышения кадровой обеспеченности предприятий агропромышленного комплекса без софинансирования из федерального бюджета</t>
  </si>
  <si>
    <t>07WД15365И</t>
  </si>
  <si>
    <t>Реализация региональных проектов модернизации первичного звена здравоохранения (строительство и (или) реконструкция объектов здравоохранения, приобретение и монтаж модульных конструкций)</t>
  </si>
  <si>
    <t>Реализация региональных проектов модернизации первичного звена здравоохранения без софинансирования из федерального бюджета (строительство объектов капитального строительства медицинских организаций)</t>
  </si>
  <si>
    <t>Реализация региональных проектов модернизации первичного звена здравоохранения без софинансирования из федерального бюджета (реализация национальных проектов в части расходов инвестиционного характера за счет средств, высвобождаемых в результате списания задолженности областного бюджета по бюджетным кредитам, предоставляемым из федерального бюджета)</t>
  </si>
  <si>
    <t>Организация центров здоровья для взрослых на базе отделений (кабинетов) медицинской профилактики в центральных районных и районных больницах, в том числе в удаленных населенных пунктах, а также оснащение (дооснащение) оборудованием для выявления и коррекции факторов риска развития хронических неинфекционных заболеваний</t>
  </si>
  <si>
    <t>07WЯ351460</t>
  </si>
  <si>
    <t>07WЯ351470</t>
  </si>
  <si>
    <t>Оснащение (дооснащение и (или) переоснащение) медицинскими изделиями региональных детских больниц</t>
  </si>
  <si>
    <t>Оснащение детских поликлиник (отделений) субъектов Российской Федерации мобильным медицинским оборудованием для проведения выездных мероприятий, в том числе для проведения профилактических медицинских осмотров, диспансеризации и диспансерного наблюдения детского населения</t>
  </si>
  <si>
    <t>09WЦ204970</t>
  </si>
  <si>
    <t>09WЦ255520</t>
  </si>
  <si>
    <t>Обеспечение зданий государственных (муниципальных) общеобразовательных организаций и организаций среднего профессионального образования высокоскоростным доступом к сети "Интернет"</t>
  </si>
  <si>
    <t>Формирование ИТ-инфраструктуры в государственных и муниципальных образовательных организациях для обеспечения в помещениях безопасного доступа к государственным, муниципальным и иным информационным системам, а также к информационно-телекоммуникационной сети "Интернет"</t>
  </si>
  <si>
    <t>Обеспечение образовательных организаций планшетными компьютерами для работы учителей с электронными журналами и электронным образовательным контентом</t>
  </si>
  <si>
    <t>09WЮ4А0491</t>
  </si>
  <si>
    <t>09WЮ4А0492</t>
  </si>
  <si>
    <t>Оснащение общеобразовательных организаций средствами обучения и воспитания для реализации учебных предметов</t>
  </si>
  <si>
    <t>Оснащение зданий средствами обучения и воспитания для размещения общеобразовательных организаций</t>
  </si>
  <si>
    <t>Оснащение зданий для размещения общеобразовательных организаций оборудованием, предусмотренным проектной документацией</t>
  </si>
  <si>
    <t>Адресное строительство школ в отдельных населенных пунктах с объективно выявленной потребностью инфраструктуры (зданий) школ без софинансирования из федерального бюджета (реализация национальных проектов в части расходов инвестиционного характера за счет средств, высвобождаемых в результате списания задолженности областного бюджета по бюджетным кредитам, предоставляемым из федерального бюджета)</t>
  </si>
  <si>
    <t>Реализация мероприятий по модернизации школьных систем образования без софинансирования из федерального бюджета (проведение капитального ремонта зданий (обособленных помещений) государственных (муниципальных) общеобразовательных организаций)</t>
  </si>
  <si>
    <t>09WЮ950520</t>
  </si>
  <si>
    <t>Преобразование учебных корпусов и общежитий колледжей как неотъемлемой части учебно-производственного комплекса</t>
  </si>
  <si>
    <t>Региональный проект "Профессионалитет"</t>
  </si>
  <si>
    <t>10WЯ553491</t>
  </si>
  <si>
    <t>10WЯ553492</t>
  </si>
  <si>
    <t>10WЯ553493</t>
  </si>
  <si>
    <t>Модернизация учреждений культуры, включая создание детских культурно-просветительских центров на базе учреждений культуры (создание детских культурно-просветительских центров на базе учреждений культуры)</t>
  </si>
  <si>
    <t>Модернизация учреждений культуры, включая создание детских культурно-просветительских центров на базе учреждений культуры (поощрение библиотек по итогам проведения ежегодного Всероссийского конкурса среди библиотек для выявления лучших практик их работы)</t>
  </si>
  <si>
    <t>Модернизация учреждений культуры, включая создание детских культурно-просветительских центров на базе учреждений культуры (поощрение домов культуры по итогам проведения ежегодного Всероссийского конкурса среди домов культуры для выявления лучших практик их работы)</t>
  </si>
  <si>
    <t>Модернизация региональных и (или) муниципальных учреждений культуры</t>
  </si>
  <si>
    <t>Государственная поддержка отрасли культуры (оснащение образовательных учреждений в сфере культуры (детских школ искусств по видам искусств и училищ) музыкальными инструментами, оборудованием и учебными материалами)</t>
  </si>
  <si>
    <t>Оснащение региональных и муниципальных театров, находящихся в городах с численностью населения более 300 тысяч человек, а также проведение ремонта и (или) материально-технического оснащения региональных и (или) муниципальных филармоний</t>
  </si>
  <si>
    <t>Региональный проект "Вода России"</t>
  </si>
  <si>
    <t>15WЧ550900</t>
  </si>
  <si>
    <t>810</t>
  </si>
  <si>
    <t>Департамент природных ресурсов и охраны окружающей среды Томской области</t>
  </si>
  <si>
    <t>Улучшение экологического состояния гидрографической сети</t>
  </si>
  <si>
    <t>5.2</t>
  </si>
  <si>
    <t>Региональный проект "Развитие общественного транспорта"</t>
  </si>
  <si>
    <t>6.7</t>
  </si>
  <si>
    <t>18WИ654430</t>
  </si>
  <si>
    <t>Обновление общественного транспорта</t>
  </si>
  <si>
    <t>18WИ854472</t>
  </si>
  <si>
    <t>Развитие и приведение в нормативное состояние автомобильных дорог регионального или межмуниципального, местного значения, включающих искусственные дорожные сооружения (строительство искусственного дорожного сооружения местного значения)</t>
  </si>
  <si>
    <t>Развитие и приведение в нормативное состояние автомобильных дорог регионального или межмуниципального, местного значения, включающих искусственные дорожные сооружения, без софинансирования из федерального бюджета</t>
  </si>
  <si>
    <t>Развитие и приведение в нормативное состояние автомобильных дорог регионального или межмуниципального, местного значения, включающих искусственные дорожные сооружения, без софинансирования из федерального бюджета (финансовое обеспечение дорожной деятельности в рамках реализации регионального проекта "Региональная и местная дорожная сеть")</t>
  </si>
  <si>
    <t>18WИ99Д0П0</t>
  </si>
  <si>
    <t>Разработка проектной документации в сфере дорожного хозяйства</t>
  </si>
  <si>
    <t>09WЮ4А7501</t>
  </si>
  <si>
    <t>Реализация мероприятий по модернизации школьных систем образования в части средств, несофинансируемых из федерального бюджета (оснащение отремонтированных зданий и (или) помещений государственных и муниципальных общеобразовательных организаций современными средствами обучения и воспитания)</t>
  </si>
  <si>
    <t>19WИ3А1540</t>
  </si>
  <si>
    <t>Реализация мероприятий по модернизации коммунальной инфраструктуры в части средств, несофинансируемых из федерального бюджета</t>
  </si>
  <si>
    <t>Информация о плановых ассигнованиях и кассовом исполнении расходов консолидированного бюджета Томской области на реализацию региональных проектов Томской области по состоянию на 01.02.2026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</si>
</sst>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"/>
    <numFmt numFmtId="165" formatCode="0.0%"/>
  </numFmts>
  <fonts count="23" x14ac:knownFonts="1">
    <font>
      <sz val="11"/>
      <color theme="1"/>
      <name val="Calibri"/>
      <scheme val="minor"/>
    </font>
    <font>
      <sz val="11"/>
      <color theme="1"/>
      <name val="PT Astra Serif"/>
      <family val="1"/>
      <charset val="204"/>
    </font>
    <font>
      <sz val="11"/>
      <name val="PT Astra Serif"/>
      <family val="1"/>
      <charset val="204"/>
    </font>
    <font>
      <sz val="14"/>
      <color theme="1"/>
      <name val="PT Astra Serif"/>
      <family val="1"/>
      <charset val="204"/>
    </font>
    <font>
      <sz val="11"/>
      <name val="Calibri"/>
      <family val="2"/>
      <charset val="204"/>
      <scheme val="minor"/>
    </font>
    <font>
      <b/>
      <sz val="14"/>
      <color theme="1"/>
      <name val="PT Astra Serif"/>
      <family val="1"/>
      <charset val="204"/>
    </font>
    <font>
      <i/>
      <sz val="11"/>
      <color theme="1"/>
      <name val="PT Astra Serif"/>
      <family val="1"/>
      <charset val="204"/>
    </font>
    <font>
      <b/>
      <sz val="13"/>
      <color theme="1"/>
      <name val="PT Astra Serif"/>
      <family val="1"/>
      <charset val="204"/>
    </font>
    <font>
      <b/>
      <sz val="13"/>
      <name val="PT Astra Serif"/>
      <family val="1"/>
      <charset val="204"/>
    </font>
    <font>
      <sz val="13"/>
      <color theme="1"/>
      <name val="PT Astra Serif"/>
      <family val="1"/>
      <charset val="204"/>
    </font>
    <font>
      <b/>
      <sz val="11"/>
      <name val="Arial Cyr"/>
    </font>
    <font>
      <b/>
      <i/>
      <sz val="14"/>
      <color theme="1"/>
      <name val="PT Astra Serif"/>
      <family val="1"/>
      <charset val="204"/>
    </font>
    <font>
      <b/>
      <i/>
      <sz val="14"/>
      <name val="PT Astra Serif"/>
      <family val="1"/>
      <charset val="204"/>
    </font>
    <font>
      <b/>
      <sz val="10"/>
      <name val="Arial Cyr"/>
    </font>
    <font>
      <b/>
      <sz val="14"/>
      <name val="PT Astra Serif"/>
      <family val="1"/>
      <charset val="204"/>
    </font>
    <font>
      <sz val="14"/>
      <name val="PT Astra Serif"/>
      <family val="1"/>
      <charset val="204"/>
    </font>
    <font>
      <i/>
      <sz val="13"/>
      <color theme="1"/>
      <name val="PT Astra Serif"/>
      <family val="1"/>
      <charset val="204"/>
    </font>
    <font>
      <sz val="13"/>
      <name val="PT Astra Serif"/>
      <family val="1"/>
      <charset val="204"/>
    </font>
    <font>
      <b/>
      <sz val="11"/>
      <color theme="1"/>
      <name val="PT Astra Serif"/>
      <family val="1"/>
      <charset val="204"/>
    </font>
    <font>
      <sz val="14"/>
      <color theme="1"/>
      <name val="PT Astra Serif"/>
      <family val="1"/>
      <charset val="204"/>
    </font>
    <font>
      <sz val="13"/>
      <color theme="1"/>
      <name val="PT Astra Serif"/>
      <family val="1"/>
      <charset val="204"/>
    </font>
    <font>
      <sz val="10"/>
      <name val="Arial"/>
      <family val="2"/>
      <charset val="204"/>
    </font>
    <font>
      <sz val="8"/>
      <name val="Arial Cyr"/>
    </font>
  </fonts>
  <fills count="7">
    <fill>
      <patternFill patternType="none"/>
    </fill>
    <fill>
      <patternFill patternType="gray125"/>
    </fill>
    <fill>
      <patternFill patternType="solid">
        <fgColor indexed="5"/>
        <bgColor indexed="5"/>
      </patternFill>
    </fill>
    <fill>
      <patternFill patternType="solid">
        <fgColor theme="0"/>
        <bgColor theme="0"/>
      </patternFill>
    </fill>
    <fill>
      <patternFill patternType="solid">
        <fgColor theme="0"/>
        <bgColor theme="0"/>
      </patternFill>
    </fill>
    <fill>
      <patternFill patternType="solid">
        <fgColor theme="6" tint="0.59999389629810485"/>
        <bgColor theme="6" tint="0.59999389629810485"/>
      </patternFill>
    </fill>
    <fill>
      <patternFill patternType="solid">
        <fgColor theme="6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">
    <xf numFmtId="0" fontId="0" fillId="0" borderId="0"/>
    <xf numFmtId="0" fontId="21" fillId="0" borderId="0"/>
  </cellStyleXfs>
  <cellXfs count="106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2" fillId="0" borderId="0" xfId="0" applyFont="1"/>
    <xf numFmtId="0" fontId="0" fillId="0" borderId="0" xfId="0"/>
    <xf numFmtId="0" fontId="4" fillId="0" borderId="0" xfId="0" applyFont="1"/>
    <xf numFmtId="11" fontId="1" fillId="0" borderId="0" xfId="0" applyNumberFormat="1" applyFont="1"/>
    <xf numFmtId="164" fontId="1" fillId="0" borderId="0" xfId="0" applyNumberFormat="1" applyFont="1"/>
    <xf numFmtId="0" fontId="7" fillId="0" borderId="7" xfId="0" applyFont="1" applyBorder="1" applyAlignment="1">
      <alignment horizontal="center" vertical="top" wrapText="1"/>
    </xf>
    <xf numFmtId="4" fontId="1" fillId="0" borderId="0" xfId="0" applyNumberFormat="1" applyFont="1"/>
    <xf numFmtId="49" fontId="7" fillId="0" borderId="5" xfId="0" applyNumberFormat="1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 wrapText="1"/>
    </xf>
    <xf numFmtId="0" fontId="8" fillId="4" borderId="5" xfId="0" applyFont="1" applyFill="1" applyBorder="1" applyAlignment="1">
      <alignment horizontal="center" vertical="top" wrapText="1"/>
    </xf>
    <xf numFmtId="4" fontId="10" fillId="0" borderId="0" xfId="0" applyNumberFormat="1" applyFont="1" applyAlignment="1" applyProtection="1">
      <alignment horizontal="right"/>
    </xf>
    <xf numFmtId="49" fontId="7" fillId="5" borderId="5" xfId="0" applyNumberFormat="1" applyFont="1" applyFill="1" applyBorder="1" applyAlignment="1">
      <alignment horizontal="center" vertical="center"/>
    </xf>
    <xf numFmtId="0" fontId="7" fillId="5" borderId="5" xfId="0" applyFont="1" applyFill="1" applyBorder="1" applyAlignment="1">
      <alignment horizontal="left" vertical="center" wrapText="1"/>
    </xf>
    <xf numFmtId="0" fontId="7" fillId="5" borderId="5" xfId="0" applyFont="1" applyFill="1" applyBorder="1" applyAlignment="1">
      <alignment horizontal="center" vertical="center"/>
    </xf>
    <xf numFmtId="165" fontId="14" fillId="5" borderId="5" xfId="0" applyNumberFormat="1" applyFont="1" applyFill="1" applyBorder="1" applyAlignment="1">
      <alignment horizontal="center" vertical="center"/>
    </xf>
    <xf numFmtId="164" fontId="0" fillId="0" borderId="0" xfId="0" applyNumberFormat="1"/>
    <xf numFmtId="0" fontId="7" fillId="5" borderId="5" xfId="0" applyFont="1" applyFill="1" applyBorder="1" applyAlignment="1">
      <alignment horizontal="left" vertical="top" wrapText="1"/>
    </xf>
    <xf numFmtId="0" fontId="7" fillId="5" borderId="5" xfId="0" applyFont="1" applyFill="1" applyBorder="1" applyAlignment="1">
      <alignment horizontal="center" vertical="top"/>
    </xf>
    <xf numFmtId="0" fontId="18" fillId="0" borderId="0" xfId="0" applyFont="1"/>
    <xf numFmtId="0" fontId="7" fillId="5" borderId="5" xfId="0" applyFont="1" applyFill="1" applyBorder="1" applyAlignment="1">
      <alignment horizontal="left" vertical="center"/>
    </xf>
    <xf numFmtId="0" fontId="1" fillId="5" borderId="0" xfId="0" applyFont="1" applyFill="1"/>
    <xf numFmtId="4" fontId="7" fillId="5" borderId="5" xfId="0" applyNumberFormat="1" applyFont="1" applyFill="1" applyBorder="1" applyAlignment="1">
      <alignment horizontal="center" vertical="center"/>
    </xf>
    <xf numFmtId="49" fontId="9" fillId="5" borderId="5" xfId="0" applyNumberFormat="1" applyFont="1" applyFill="1" applyBorder="1" applyAlignment="1">
      <alignment horizontal="center" vertical="center"/>
    </xf>
    <xf numFmtId="0" fontId="7" fillId="5" borderId="5" xfId="0" applyFont="1" applyFill="1" applyBorder="1" applyAlignment="1">
      <alignment horizontal="center" vertical="center" wrapText="1"/>
    </xf>
    <xf numFmtId="0" fontId="18" fillId="0" borderId="0" xfId="0" applyFont="1" applyAlignment="1">
      <alignment vertical="center"/>
    </xf>
    <xf numFmtId="0" fontId="0" fillId="0" borderId="0" xfId="0" applyFill="1"/>
    <xf numFmtId="164" fontId="1" fillId="0" borderId="0" xfId="0" applyNumberFormat="1" applyFont="1" applyFill="1"/>
    <xf numFmtId="0" fontId="7" fillId="0" borderId="5" xfId="0" applyFont="1" applyFill="1" applyBorder="1" applyAlignment="1">
      <alignment horizontal="center" vertical="top" wrapText="1"/>
    </xf>
    <xf numFmtId="164" fontId="11" fillId="0" borderId="5" xfId="0" applyNumberFormat="1" applyFont="1" applyFill="1" applyBorder="1" applyAlignment="1">
      <alignment horizontal="center" vertical="center" wrapText="1"/>
    </xf>
    <xf numFmtId="164" fontId="5" fillId="0" borderId="5" xfId="0" applyNumberFormat="1" applyFont="1" applyFill="1" applyBorder="1" applyAlignment="1">
      <alignment horizontal="center" vertical="center"/>
    </xf>
    <xf numFmtId="0" fontId="1" fillId="0" borderId="0" xfId="0" applyFont="1" applyFill="1"/>
    <xf numFmtId="164" fontId="5" fillId="6" borderId="5" xfId="0" applyNumberFormat="1" applyFont="1" applyFill="1" applyBorder="1" applyAlignment="1">
      <alignment horizontal="center" vertical="center"/>
    </xf>
    <xf numFmtId="164" fontId="3" fillId="0" borderId="5" xfId="0" applyNumberFormat="1" applyFont="1" applyFill="1" applyBorder="1" applyAlignment="1">
      <alignment horizontal="center" vertical="center"/>
    </xf>
    <xf numFmtId="164" fontId="15" fillId="0" borderId="5" xfId="0" applyNumberFormat="1" applyFont="1" applyFill="1" applyBorder="1" applyAlignment="1">
      <alignment horizontal="center" vertical="center"/>
    </xf>
    <xf numFmtId="164" fontId="0" fillId="0" borderId="0" xfId="0" applyNumberFormat="1" applyFill="1"/>
    <xf numFmtId="4" fontId="5" fillId="0" borderId="5" xfId="0" applyNumberFormat="1" applyFont="1" applyFill="1" applyBorder="1" applyAlignment="1">
      <alignment horizontal="center" vertical="center"/>
    </xf>
    <xf numFmtId="0" fontId="3" fillId="0" borderId="0" xfId="0" applyFont="1" applyFill="1"/>
    <xf numFmtId="0" fontId="6" fillId="0" borderId="0" xfId="0" applyFont="1" applyFill="1" applyAlignment="1">
      <alignment horizontal="right"/>
    </xf>
    <xf numFmtId="165" fontId="14" fillId="0" borderId="5" xfId="0" applyNumberFormat="1" applyFont="1" applyFill="1" applyBorder="1" applyAlignment="1">
      <alignment horizontal="center" vertical="center"/>
    </xf>
    <xf numFmtId="164" fontId="3" fillId="6" borderId="5" xfId="0" applyNumberFormat="1" applyFont="1" applyFill="1" applyBorder="1" applyAlignment="1">
      <alignment horizontal="center" vertical="center"/>
    </xf>
    <xf numFmtId="164" fontId="19" fillId="0" borderId="5" xfId="0" applyNumberFormat="1" applyFont="1" applyFill="1" applyBorder="1" applyAlignment="1">
      <alignment horizontal="center" vertical="center"/>
    </xf>
    <xf numFmtId="4" fontId="3" fillId="0" borderId="5" xfId="0" applyNumberFormat="1" applyFont="1" applyFill="1" applyBorder="1" applyAlignment="1">
      <alignment horizontal="center" vertical="center" wrapText="1"/>
    </xf>
    <xf numFmtId="49" fontId="9" fillId="0" borderId="5" xfId="0" applyNumberFormat="1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 wrapText="1"/>
    </xf>
    <xf numFmtId="11" fontId="20" fillId="0" borderId="5" xfId="0" applyNumberFormat="1" applyFont="1" applyFill="1" applyBorder="1" applyAlignment="1">
      <alignment horizontal="center" vertical="center"/>
    </xf>
    <xf numFmtId="11" fontId="9" fillId="0" borderId="5" xfId="0" applyNumberFormat="1" applyFont="1" applyFill="1" applyBorder="1" applyAlignment="1">
      <alignment horizontal="center" vertical="center"/>
    </xf>
    <xf numFmtId="0" fontId="7" fillId="0" borderId="7" xfId="0" applyFont="1" applyBorder="1" applyAlignment="1">
      <alignment horizontal="center" vertical="top" wrapText="1"/>
    </xf>
    <xf numFmtId="0" fontId="9" fillId="0" borderId="5" xfId="0" applyFont="1" applyFill="1" applyBorder="1" applyAlignment="1">
      <alignment horizontal="left" vertical="center" wrapText="1"/>
    </xf>
    <xf numFmtId="164" fontId="14" fillId="0" borderId="5" xfId="0" applyNumberFormat="1" applyFont="1" applyFill="1" applyBorder="1" applyAlignment="1">
      <alignment horizontal="center" vertical="center"/>
    </xf>
    <xf numFmtId="4" fontId="1" fillId="0" borderId="0" xfId="0" applyNumberFormat="1" applyFont="1" applyFill="1"/>
    <xf numFmtId="0" fontId="8" fillId="5" borderId="5" xfId="0" applyFont="1" applyFill="1" applyBorder="1" applyAlignment="1">
      <alignment horizontal="left" vertical="center" wrapText="1"/>
    </xf>
    <xf numFmtId="0" fontId="20" fillId="0" borderId="5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left" vertical="center" wrapText="1"/>
    </xf>
    <xf numFmtId="0" fontId="7" fillId="0" borderId="7" xfId="0" applyFont="1" applyFill="1" applyBorder="1" applyAlignment="1">
      <alignment horizontal="center" vertical="top" wrapText="1"/>
    </xf>
    <xf numFmtId="165" fontId="12" fillId="0" borderId="5" xfId="0" applyNumberFormat="1" applyFont="1" applyFill="1" applyBorder="1" applyAlignment="1">
      <alignment horizontal="center" vertical="center" wrapText="1"/>
    </xf>
    <xf numFmtId="4" fontId="13" fillId="0" borderId="0" xfId="0" applyNumberFormat="1" applyFont="1" applyFill="1" applyAlignment="1" applyProtection="1">
      <alignment horizontal="right"/>
    </xf>
    <xf numFmtId="0" fontId="7" fillId="0" borderId="5" xfId="0" applyFont="1" applyFill="1" applyBorder="1" applyAlignment="1">
      <alignment horizontal="left" vertical="top" wrapText="1"/>
    </xf>
    <xf numFmtId="0" fontId="7" fillId="0" borderId="5" xfId="0" applyFont="1" applyFill="1" applyBorder="1" applyAlignment="1">
      <alignment horizontal="center" vertical="top"/>
    </xf>
    <xf numFmtId="0" fontId="9" fillId="0" borderId="5" xfId="0" applyFont="1" applyFill="1" applyBorder="1" applyAlignment="1">
      <alignment horizontal="center" vertical="top"/>
    </xf>
    <xf numFmtId="0" fontId="9" fillId="0" borderId="5" xfId="0" applyFont="1" applyFill="1" applyBorder="1" applyAlignment="1">
      <alignment horizontal="center" vertical="top" wrapText="1"/>
    </xf>
    <xf numFmtId="0" fontId="7" fillId="0" borderId="5" xfId="0" applyFont="1" applyFill="1" applyBorder="1" applyAlignment="1">
      <alignment horizontal="left" vertical="center" wrapText="1"/>
    </xf>
    <xf numFmtId="0" fontId="9" fillId="0" borderId="5" xfId="0" applyFont="1" applyFill="1" applyBorder="1" applyAlignment="1">
      <alignment horizontal="left" vertical="center"/>
    </xf>
    <xf numFmtId="16" fontId="7" fillId="0" borderId="5" xfId="0" applyNumberFormat="1" applyFont="1" applyFill="1" applyBorder="1" applyAlignment="1">
      <alignment horizontal="center" vertical="center"/>
    </xf>
    <xf numFmtId="49" fontId="7" fillId="0" borderId="5" xfId="0" applyNumberFormat="1" applyFont="1" applyFill="1" applyBorder="1" applyAlignment="1">
      <alignment horizontal="center" vertical="center"/>
    </xf>
    <xf numFmtId="165" fontId="15" fillId="0" borderId="5" xfId="0" applyNumberFormat="1" applyFont="1" applyFill="1" applyBorder="1" applyAlignment="1">
      <alignment horizontal="center" vertical="center"/>
    </xf>
    <xf numFmtId="49" fontId="17" fillId="0" borderId="5" xfId="0" applyNumberFormat="1" applyFont="1" applyFill="1" applyBorder="1" applyAlignment="1">
      <alignment horizontal="center" vertical="center"/>
    </xf>
    <xf numFmtId="0" fontId="17" fillId="0" borderId="5" xfId="0" applyFont="1" applyFill="1" applyBorder="1" applyAlignment="1">
      <alignment horizontal="left" vertical="center" wrapText="1"/>
    </xf>
    <xf numFmtId="0" fontId="17" fillId="0" borderId="5" xfId="0" applyFont="1" applyFill="1" applyBorder="1" applyAlignment="1">
      <alignment horizontal="center" vertical="center"/>
    </xf>
    <xf numFmtId="0" fontId="17" fillId="0" borderId="5" xfId="0" applyFont="1" applyFill="1" applyBorder="1" applyAlignment="1">
      <alignment horizontal="center" vertical="center" wrapText="1"/>
    </xf>
    <xf numFmtId="0" fontId="2" fillId="0" borderId="0" xfId="0" applyFont="1" applyFill="1"/>
    <xf numFmtId="49" fontId="7" fillId="0" borderId="5" xfId="0" applyNumberFormat="1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18" fillId="0" borderId="0" xfId="0" applyFont="1" applyFill="1"/>
    <xf numFmtId="11" fontId="9" fillId="0" borderId="5" xfId="0" applyNumberFormat="1" applyFont="1" applyFill="1" applyBorder="1" applyAlignment="1">
      <alignment horizontal="center" vertical="top"/>
    </xf>
    <xf numFmtId="0" fontId="9" fillId="0" borderId="5" xfId="0" applyFont="1" applyFill="1" applyBorder="1" applyAlignment="1">
      <alignment vertical="center" wrapText="1"/>
    </xf>
    <xf numFmtId="49" fontId="16" fillId="0" borderId="5" xfId="0" applyNumberFormat="1" applyFont="1" applyFill="1" applyBorder="1" applyAlignment="1">
      <alignment horizontal="center" vertical="center"/>
    </xf>
    <xf numFmtId="4" fontId="7" fillId="0" borderId="5" xfId="0" applyNumberFormat="1" applyFont="1" applyFill="1" applyBorder="1" applyAlignment="1">
      <alignment horizontal="center" vertical="center"/>
    </xf>
    <xf numFmtId="4" fontId="9" fillId="0" borderId="5" xfId="0" applyNumberFormat="1" applyFont="1" applyFill="1" applyBorder="1" applyAlignment="1">
      <alignment horizontal="center" vertical="center"/>
    </xf>
    <xf numFmtId="11" fontId="7" fillId="0" borderId="5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0" fontId="5" fillId="3" borderId="0" xfId="0" applyFont="1" applyFill="1" applyAlignment="1">
      <alignment horizontal="center" vertical="center" wrapText="1"/>
    </xf>
    <xf numFmtId="0" fontId="7" fillId="0" borderId="1" xfId="0" applyFont="1" applyBorder="1" applyAlignment="1">
      <alignment horizontal="center" vertical="top" wrapText="1"/>
    </xf>
    <xf numFmtId="0" fontId="7" fillId="0" borderId="6" xfId="0" applyFont="1" applyBorder="1" applyAlignment="1">
      <alignment horizontal="center" vertical="top" wrapText="1"/>
    </xf>
    <xf numFmtId="0" fontId="7" fillId="0" borderId="7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center" wrapText="1"/>
    </xf>
    <xf numFmtId="0" fontId="9" fillId="0" borderId="6" xfId="0" applyFont="1" applyBorder="1" applyAlignment="1">
      <alignment vertical="center"/>
    </xf>
    <xf numFmtId="0" fontId="9" fillId="0" borderId="7" xfId="0" applyFont="1" applyBorder="1" applyAlignment="1">
      <alignment vertical="center"/>
    </xf>
    <xf numFmtId="0" fontId="9" fillId="0" borderId="6" xfId="0" applyFont="1" applyBorder="1"/>
    <xf numFmtId="0" fontId="9" fillId="0" borderId="7" xfId="0" applyFont="1" applyBorder="1"/>
    <xf numFmtId="0" fontId="7" fillId="0" borderId="2" xfId="0" applyFont="1" applyFill="1" applyBorder="1" applyAlignment="1">
      <alignment horizontal="center"/>
    </xf>
    <xf numFmtId="0" fontId="7" fillId="0" borderId="3" xfId="0" applyFont="1" applyFill="1" applyBorder="1" applyAlignment="1">
      <alignment horizontal="center"/>
    </xf>
    <xf numFmtId="0" fontId="7" fillId="0" borderId="4" xfId="0" applyFont="1" applyFill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8" fillId="0" borderId="5" xfId="0" applyFont="1" applyBorder="1" applyAlignment="1">
      <alignment horizontal="center" vertical="top" wrapText="1"/>
    </xf>
    <xf numFmtId="0" fontId="7" fillId="0" borderId="2" xfId="0" applyFont="1" applyFill="1" applyBorder="1" applyAlignment="1">
      <alignment horizontal="center" vertical="top" wrapText="1"/>
    </xf>
    <xf numFmtId="0" fontId="7" fillId="0" borderId="3" xfId="0" applyFont="1" applyFill="1" applyBorder="1" applyAlignment="1">
      <alignment horizontal="center" vertical="top" wrapText="1"/>
    </xf>
    <xf numFmtId="0" fontId="7" fillId="0" borderId="4" xfId="0" applyFont="1" applyFill="1" applyBorder="1" applyAlignment="1">
      <alignment horizontal="center" vertical="top" wrapText="1"/>
    </xf>
    <xf numFmtId="0" fontId="7" fillId="0" borderId="5" xfId="0" applyFont="1" applyBorder="1" applyAlignment="1">
      <alignment horizontal="center" vertical="top" wrapText="1"/>
    </xf>
    <xf numFmtId="4" fontId="22" fillId="0" borderId="8" xfId="1" applyNumberFormat="1" applyFont="1" applyFill="1" applyBorder="1" applyAlignment="1" applyProtection="1">
      <alignment horizontal="right" vertical="center" wrapText="1"/>
    </xf>
    <xf numFmtId="164" fontId="6" fillId="0" borderId="0" xfId="0" applyNumberFormat="1" applyFont="1" applyFill="1" applyAlignment="1">
      <alignment horizontal="right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W202"/>
  <sheetViews>
    <sheetView tabSelected="1" topLeftCell="A4" zoomScale="50" zoomScaleNormal="50" workbookViewId="0">
      <pane xSplit="5" ySplit="8" topLeftCell="F12" activePane="bottomRight" state="frozen"/>
      <selection activeCell="A4" sqref="A4"/>
      <selection pane="topRight" activeCell="F4" sqref="F4"/>
      <selection pane="bottomLeft" activeCell="A12" sqref="A12"/>
      <selection pane="bottomRight" activeCell="B8" sqref="B8:B10"/>
    </sheetView>
  </sheetViews>
  <sheetFormatPr defaultRowHeight="15" x14ac:dyDescent="0.25"/>
  <cols>
    <col min="1" max="1" width="6.28515625" style="1" customWidth="1"/>
    <col min="2" max="2" width="58.140625" style="2" customWidth="1"/>
    <col min="3" max="3" width="8.5703125" style="1" customWidth="1"/>
    <col min="4" max="4" width="32.7109375" style="1" customWidth="1"/>
    <col min="5" max="5" width="18.5703125" style="1" customWidth="1"/>
    <col min="6" max="9" width="16.5703125" style="33" customWidth="1"/>
    <col min="10" max="12" width="17.28515625" style="33" customWidth="1"/>
    <col min="13" max="13" width="17.140625" style="33" customWidth="1"/>
    <col min="14" max="16" width="17.42578125" style="33" customWidth="1"/>
    <col min="17" max="17" width="16.5703125" style="33" customWidth="1"/>
    <col min="18" max="20" width="17.140625" style="33" customWidth="1"/>
    <col min="21" max="21" width="17.7109375" style="33" customWidth="1"/>
    <col min="22" max="22" width="12.42578125" style="3" customWidth="1"/>
    <col min="23" max="16384" width="9.140625" style="1"/>
  </cols>
  <sheetData>
    <row r="1" spans="1:27" ht="18.75" x14ac:dyDescent="0.3"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39" t="s">
        <v>0</v>
      </c>
      <c r="T1" s="39"/>
      <c r="U1" s="39"/>
      <c r="V1" s="5"/>
      <c r="W1" s="4"/>
    </row>
    <row r="2" spans="1:27" ht="18" customHeight="1" x14ac:dyDescent="0.3"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  <c r="S2" s="39" t="s">
        <v>1</v>
      </c>
      <c r="T2" s="39"/>
      <c r="U2" s="39"/>
      <c r="V2" s="5"/>
      <c r="W2" s="4"/>
    </row>
    <row r="3" spans="1:27" ht="20.25" hidden="1" customHeight="1" x14ac:dyDescent="0.3"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39" t="s">
        <v>2</v>
      </c>
      <c r="T3" s="39"/>
      <c r="U3" s="39"/>
      <c r="V3" s="5"/>
      <c r="W3" s="4"/>
    </row>
    <row r="4" spans="1:27" x14ac:dyDescent="0.25">
      <c r="F4" s="28"/>
      <c r="G4" s="28"/>
      <c r="H4" s="28"/>
      <c r="I4" s="28"/>
      <c r="J4" s="28"/>
      <c r="K4" s="28"/>
      <c r="L4" s="37"/>
      <c r="M4" s="28"/>
      <c r="N4" s="37"/>
      <c r="O4" s="28"/>
      <c r="P4" s="28"/>
      <c r="Q4" s="28"/>
      <c r="R4" s="28"/>
      <c r="S4" s="28"/>
      <c r="T4" s="28"/>
      <c r="U4" s="28"/>
      <c r="V4" s="5"/>
      <c r="W4" s="4"/>
    </row>
    <row r="5" spans="1:27" ht="15" customHeight="1" x14ac:dyDescent="0.25">
      <c r="A5" s="84" t="s">
        <v>314</v>
      </c>
      <c r="B5" s="84"/>
      <c r="C5" s="84"/>
      <c r="D5" s="84"/>
      <c r="E5" s="84"/>
      <c r="F5" s="85"/>
      <c r="G5" s="86"/>
      <c r="H5" s="86"/>
      <c r="I5" s="86"/>
      <c r="J5" s="86"/>
      <c r="K5" s="86"/>
      <c r="L5" s="86"/>
      <c r="M5" s="86"/>
      <c r="N5" s="86"/>
      <c r="O5" s="86"/>
      <c r="P5" s="84"/>
      <c r="Q5" s="84"/>
      <c r="R5" s="84"/>
      <c r="S5" s="84"/>
      <c r="T5" s="84"/>
      <c r="U5" s="84"/>
      <c r="V5" s="84"/>
    </row>
    <row r="6" spans="1:27" ht="25.15" customHeight="1" x14ac:dyDescent="0.25">
      <c r="A6" s="84"/>
      <c r="B6" s="84"/>
      <c r="C6" s="84"/>
      <c r="D6" s="84"/>
      <c r="E6" s="84"/>
      <c r="F6" s="85"/>
      <c r="G6" s="86"/>
      <c r="H6" s="86"/>
      <c r="I6" s="86"/>
      <c r="J6" s="86"/>
      <c r="K6" s="86"/>
      <c r="L6" s="86"/>
      <c r="M6" s="86"/>
      <c r="N6" s="86"/>
      <c r="O6" s="86"/>
      <c r="P6" s="84"/>
      <c r="Q6" s="84"/>
      <c r="R6" s="84"/>
      <c r="S6" s="84"/>
      <c r="T6" s="84"/>
      <c r="U6" s="84"/>
      <c r="V6" s="84"/>
    </row>
    <row r="7" spans="1:27" x14ac:dyDescent="0.25">
      <c r="E7" s="6"/>
      <c r="F7" s="29"/>
      <c r="G7" s="104"/>
      <c r="H7" s="29"/>
      <c r="I7" s="29"/>
      <c r="J7" s="29"/>
      <c r="K7" s="104"/>
      <c r="L7" s="29"/>
      <c r="M7" s="29"/>
      <c r="N7" s="53"/>
      <c r="O7" s="29"/>
      <c r="P7" s="29"/>
      <c r="Q7" s="29"/>
      <c r="R7" s="29"/>
      <c r="S7" s="29"/>
      <c r="T7" s="105"/>
      <c r="U7" s="40" t="s">
        <v>3</v>
      </c>
    </row>
    <row r="8" spans="1:27" ht="16.5" customHeight="1" x14ac:dyDescent="0.25">
      <c r="A8" s="87" t="s">
        <v>4</v>
      </c>
      <c r="B8" s="90" t="s">
        <v>5</v>
      </c>
      <c r="C8" s="87" t="s">
        <v>6</v>
      </c>
      <c r="D8" s="87" t="s">
        <v>7</v>
      </c>
      <c r="E8" s="87" t="s">
        <v>8</v>
      </c>
      <c r="F8" s="95" t="s">
        <v>9</v>
      </c>
      <c r="G8" s="96"/>
      <c r="H8" s="96"/>
      <c r="I8" s="96"/>
      <c r="J8" s="96"/>
      <c r="K8" s="96"/>
      <c r="L8" s="96"/>
      <c r="M8" s="97"/>
      <c r="N8" s="95" t="s">
        <v>10</v>
      </c>
      <c r="O8" s="96"/>
      <c r="P8" s="96"/>
      <c r="Q8" s="97"/>
      <c r="R8" s="98" t="s">
        <v>252</v>
      </c>
      <c r="S8" s="98"/>
      <c r="T8" s="98"/>
      <c r="U8" s="98"/>
      <c r="V8" s="99" t="s">
        <v>11</v>
      </c>
    </row>
    <row r="9" spans="1:27" ht="16.5" customHeight="1" x14ac:dyDescent="0.25">
      <c r="A9" s="88"/>
      <c r="B9" s="91"/>
      <c r="C9" s="88"/>
      <c r="D9" s="88"/>
      <c r="E9" s="93"/>
      <c r="F9" s="100" t="s">
        <v>12</v>
      </c>
      <c r="G9" s="101"/>
      <c r="H9" s="101"/>
      <c r="I9" s="102"/>
      <c r="J9" s="100" t="s">
        <v>13</v>
      </c>
      <c r="K9" s="101"/>
      <c r="L9" s="101"/>
      <c r="M9" s="102"/>
      <c r="N9" s="100" t="s">
        <v>12</v>
      </c>
      <c r="O9" s="101"/>
      <c r="P9" s="101"/>
      <c r="Q9" s="102"/>
      <c r="R9" s="103" t="s">
        <v>12</v>
      </c>
      <c r="S9" s="103"/>
      <c r="T9" s="103"/>
      <c r="U9" s="103"/>
      <c r="V9" s="99"/>
    </row>
    <row r="10" spans="1:27" ht="92.25" customHeight="1" x14ac:dyDescent="0.25">
      <c r="A10" s="89"/>
      <c r="B10" s="92"/>
      <c r="C10" s="89"/>
      <c r="D10" s="89"/>
      <c r="E10" s="94"/>
      <c r="F10" s="30" t="s">
        <v>14</v>
      </c>
      <c r="G10" s="30" t="s">
        <v>15</v>
      </c>
      <c r="H10" s="30" t="s">
        <v>16</v>
      </c>
      <c r="I10" s="30" t="s">
        <v>17</v>
      </c>
      <c r="J10" s="30" t="s">
        <v>14</v>
      </c>
      <c r="K10" s="30" t="s">
        <v>15</v>
      </c>
      <c r="L10" s="30" t="s">
        <v>16</v>
      </c>
      <c r="M10" s="30" t="s">
        <v>17</v>
      </c>
      <c r="N10" s="30" t="s">
        <v>14</v>
      </c>
      <c r="O10" s="30" t="s">
        <v>15</v>
      </c>
      <c r="P10" s="30" t="s">
        <v>16</v>
      </c>
      <c r="Q10" s="30" t="s">
        <v>18</v>
      </c>
      <c r="R10" s="30" t="s">
        <v>14</v>
      </c>
      <c r="S10" s="30" t="s">
        <v>15</v>
      </c>
      <c r="T10" s="30" t="s">
        <v>16</v>
      </c>
      <c r="U10" s="30" t="s">
        <v>18</v>
      </c>
      <c r="V10" s="99"/>
      <c r="W10" s="9"/>
      <c r="X10" s="9"/>
      <c r="Y10" s="9"/>
      <c r="Z10" s="9"/>
      <c r="AA10" s="9"/>
    </row>
    <row r="11" spans="1:27" ht="16.5" x14ac:dyDescent="0.25">
      <c r="A11" s="10" t="s">
        <v>19</v>
      </c>
      <c r="B11" s="11">
        <v>2</v>
      </c>
      <c r="C11" s="50">
        <v>3</v>
      </c>
      <c r="D11" s="50">
        <v>4</v>
      </c>
      <c r="E11" s="8">
        <v>5</v>
      </c>
      <c r="F11" s="30">
        <v>6</v>
      </c>
      <c r="G11" s="30">
        <v>7</v>
      </c>
      <c r="H11" s="30">
        <v>8</v>
      </c>
      <c r="I11" s="30">
        <v>9</v>
      </c>
      <c r="J11" s="30">
        <v>10</v>
      </c>
      <c r="K11" s="30">
        <v>11</v>
      </c>
      <c r="L11" s="30">
        <v>12</v>
      </c>
      <c r="M11" s="30">
        <v>13</v>
      </c>
      <c r="N11" s="30">
        <v>10</v>
      </c>
      <c r="O11" s="30">
        <v>11</v>
      </c>
      <c r="P11" s="30">
        <v>12</v>
      </c>
      <c r="Q11" s="30">
        <v>13</v>
      </c>
      <c r="R11" s="30">
        <v>14</v>
      </c>
      <c r="S11" s="30">
        <v>15</v>
      </c>
      <c r="T11" s="30">
        <v>16</v>
      </c>
      <c r="U11" s="30">
        <v>17</v>
      </c>
      <c r="V11" s="12">
        <v>22</v>
      </c>
      <c r="W11" s="13"/>
      <c r="X11" s="13"/>
      <c r="Y11" s="13"/>
      <c r="Z11" s="13"/>
      <c r="AA11" s="9"/>
    </row>
    <row r="12" spans="1:27" s="33" customFormat="1" ht="32.25" customHeight="1" x14ac:dyDescent="0.25">
      <c r="A12" s="45"/>
      <c r="B12" s="57" t="s">
        <v>20</v>
      </c>
      <c r="C12" s="58"/>
      <c r="D12" s="58"/>
      <c r="E12" s="58"/>
      <c r="F12" s="31">
        <f t="shared" ref="F12:F76" si="0">G12+H12+I12</f>
        <v>17211606.800000001</v>
      </c>
      <c r="G12" s="31">
        <f>G13+G21+G55+G81+G90+G100+G131+G163+G171+G176+G180</f>
        <v>4840309.4000000004</v>
      </c>
      <c r="H12" s="31">
        <f t="shared" ref="H12:I12" si="1">H13+H21+H55+H81+H90+H100+H131+H163+H171+H176+H180</f>
        <v>11861291.6</v>
      </c>
      <c r="I12" s="31">
        <f t="shared" si="1"/>
        <v>510005.8</v>
      </c>
      <c r="J12" s="31">
        <f t="shared" ref="J12:J31" si="2">K12+L12+M12</f>
        <v>791968.9</v>
      </c>
      <c r="K12" s="31">
        <f>K13+K21+K55+K81+K90+K100+K131+K163+K171+K176+K180</f>
        <v>668257.4</v>
      </c>
      <c r="L12" s="31">
        <f t="shared" ref="L12:M12" si="3">L13+L21+L55+L81+L90+L100+L131+L163+L171+L176+L180</f>
        <v>65627.8</v>
      </c>
      <c r="M12" s="31">
        <f t="shared" si="3"/>
        <v>58083.7</v>
      </c>
      <c r="N12" s="31">
        <f t="shared" ref="N12:N36" si="4">O12+P12+Q12</f>
        <v>14089778.199999999</v>
      </c>
      <c r="O12" s="31">
        <f>O13+O21+O55+O81+O90+O100+O131+O163+O171+O176+O180</f>
        <v>3228839.5</v>
      </c>
      <c r="P12" s="31">
        <f t="shared" ref="P12:Q12" si="5">P13+P21+P55+P81+P90+P100+P131+P163+P171+P176+P180</f>
        <v>10722024.5</v>
      </c>
      <c r="Q12" s="31">
        <f t="shared" si="5"/>
        <v>138914.20000000001</v>
      </c>
      <c r="R12" s="31">
        <f t="shared" ref="R12:R36" si="6">S12+T12+U12</f>
        <v>13035219</v>
      </c>
      <c r="S12" s="31">
        <f>S13+S21+S55+S81+S90+S100+S131+S163+S171+S176+S180</f>
        <v>2549577.2000000002</v>
      </c>
      <c r="T12" s="31">
        <f>T13+T21+T55+T81+T90+T100+T131+T163+T171+T176+T180</f>
        <v>10416703.199999999</v>
      </c>
      <c r="U12" s="31">
        <f>U13+U21+U55+U81+U90+U100+U131+U163+U171+U176+U180</f>
        <v>68938.600000000006</v>
      </c>
      <c r="V12" s="59">
        <f t="shared" ref="V12:V76" si="7">J12/F12</f>
        <v>4.5999999999999999E-2</v>
      </c>
      <c r="W12" s="53"/>
      <c r="X12" s="60"/>
      <c r="Y12" s="60"/>
      <c r="Z12" s="60"/>
      <c r="AA12" s="60"/>
    </row>
    <row r="13" spans="1:27" ht="25.5" customHeight="1" x14ac:dyDescent="0.25">
      <c r="A13" s="14">
        <v>1</v>
      </c>
      <c r="B13" s="15" t="s">
        <v>21</v>
      </c>
      <c r="C13" s="16" t="s">
        <v>22</v>
      </c>
      <c r="D13" s="16" t="s">
        <v>22</v>
      </c>
      <c r="E13" s="16" t="s">
        <v>22</v>
      </c>
      <c r="F13" s="34">
        <f t="shared" si="0"/>
        <v>27100.1</v>
      </c>
      <c r="G13" s="34">
        <f>G18+G15</f>
        <v>542.1</v>
      </c>
      <c r="H13" s="34">
        <f t="shared" ref="H13:I13" si="8">H18+H15</f>
        <v>26558</v>
      </c>
      <c r="I13" s="34">
        <f t="shared" si="8"/>
        <v>0</v>
      </c>
      <c r="J13" s="34">
        <f t="shared" si="2"/>
        <v>0</v>
      </c>
      <c r="K13" s="34">
        <f>K15+K18</f>
        <v>0</v>
      </c>
      <c r="L13" s="34">
        <f t="shared" ref="L13:M13" si="9">L15+L18</f>
        <v>0</v>
      </c>
      <c r="M13" s="34">
        <f t="shared" si="9"/>
        <v>0</v>
      </c>
      <c r="N13" s="34">
        <f t="shared" si="4"/>
        <v>26325.5</v>
      </c>
      <c r="O13" s="34">
        <f>O18+O15</f>
        <v>526.6</v>
      </c>
      <c r="P13" s="34">
        <f t="shared" ref="P13:Q13" si="10">P18+P15</f>
        <v>25798.9</v>
      </c>
      <c r="Q13" s="34">
        <f t="shared" si="10"/>
        <v>0</v>
      </c>
      <c r="R13" s="34">
        <f t="shared" si="6"/>
        <v>26325.5</v>
      </c>
      <c r="S13" s="34">
        <f>S18+S15</f>
        <v>526.6</v>
      </c>
      <c r="T13" s="34">
        <f t="shared" ref="T13:U13" si="11">T18+T15</f>
        <v>25798.9</v>
      </c>
      <c r="U13" s="34">
        <f t="shared" si="11"/>
        <v>0</v>
      </c>
      <c r="V13" s="17">
        <f t="shared" si="7"/>
        <v>0</v>
      </c>
      <c r="W13" s="7"/>
      <c r="X13" s="7"/>
      <c r="Y13" s="7"/>
      <c r="Z13" s="7"/>
      <c r="AA13" s="18"/>
    </row>
    <row r="14" spans="1:27" s="33" customFormat="1" ht="18.75" x14ac:dyDescent="0.25">
      <c r="A14" s="68"/>
      <c r="B14" s="66" t="s">
        <v>23</v>
      </c>
      <c r="C14" s="63"/>
      <c r="D14" s="63"/>
      <c r="E14" s="63"/>
      <c r="F14" s="32"/>
      <c r="G14" s="35"/>
      <c r="H14" s="35"/>
      <c r="I14" s="35"/>
      <c r="J14" s="32"/>
      <c r="K14" s="35"/>
      <c r="L14" s="35"/>
      <c r="M14" s="35"/>
      <c r="N14" s="32"/>
      <c r="O14" s="35"/>
      <c r="P14" s="35"/>
      <c r="Q14" s="35"/>
      <c r="R14" s="32"/>
      <c r="S14" s="35"/>
      <c r="T14" s="35"/>
      <c r="U14" s="35"/>
      <c r="V14" s="69"/>
      <c r="W14" s="53"/>
      <c r="X14" s="53"/>
      <c r="Y14" s="53"/>
      <c r="Z14" s="53"/>
      <c r="AA14" s="29"/>
    </row>
    <row r="15" spans="1:27" s="33" customFormat="1" ht="38.25" customHeight="1" x14ac:dyDescent="0.25">
      <c r="A15" s="68" t="s">
        <v>24</v>
      </c>
      <c r="B15" s="65" t="s">
        <v>28</v>
      </c>
      <c r="C15" s="56" t="s">
        <v>22</v>
      </c>
      <c r="D15" s="76" t="s">
        <v>22</v>
      </c>
      <c r="E15" s="56" t="s">
        <v>22</v>
      </c>
      <c r="F15" s="32">
        <f t="shared" si="0"/>
        <v>10426.6</v>
      </c>
      <c r="G15" s="32">
        <f>SUM(G17:G17)</f>
        <v>208.6</v>
      </c>
      <c r="H15" s="32">
        <f>SUM(H17:H17)</f>
        <v>10218</v>
      </c>
      <c r="I15" s="32">
        <f>SUM(I17:I17)</f>
        <v>0</v>
      </c>
      <c r="J15" s="32">
        <f t="shared" si="2"/>
        <v>0</v>
      </c>
      <c r="K15" s="38">
        <f>K17</f>
        <v>0</v>
      </c>
      <c r="L15" s="38">
        <f t="shared" ref="L15" si="12">L17</f>
        <v>0</v>
      </c>
      <c r="M15" s="38">
        <f>M17</f>
        <v>0</v>
      </c>
      <c r="N15" s="32">
        <f t="shared" si="4"/>
        <v>9652</v>
      </c>
      <c r="O15" s="32">
        <f>SUM(O17:O17)</f>
        <v>193.1</v>
      </c>
      <c r="P15" s="32">
        <f>SUM(P17:P17)</f>
        <v>9458.9</v>
      </c>
      <c r="Q15" s="32">
        <f>SUM(Q17:Q17)</f>
        <v>0</v>
      </c>
      <c r="R15" s="32">
        <f t="shared" si="6"/>
        <v>9652</v>
      </c>
      <c r="S15" s="32">
        <f>SUM(S17:S17)</f>
        <v>193.1</v>
      </c>
      <c r="T15" s="32">
        <f>SUM(T17:T17)</f>
        <v>9458.9</v>
      </c>
      <c r="U15" s="32">
        <f>SUM(U17:U17)</f>
        <v>0</v>
      </c>
      <c r="V15" s="41">
        <f t="shared" si="7"/>
        <v>0</v>
      </c>
    </row>
    <row r="16" spans="1:27" s="33" customFormat="1" ht="18" customHeight="1" x14ac:dyDescent="0.25">
      <c r="B16" s="66" t="s">
        <v>23</v>
      </c>
      <c r="C16" s="46"/>
      <c r="D16" s="47"/>
      <c r="E16" s="46"/>
      <c r="F16" s="32"/>
      <c r="G16" s="32"/>
      <c r="H16" s="32"/>
      <c r="I16" s="32"/>
      <c r="J16" s="32"/>
      <c r="K16" s="32"/>
      <c r="L16" s="32"/>
      <c r="M16" s="32"/>
      <c r="N16" s="32"/>
      <c r="O16" s="32"/>
      <c r="P16" s="32"/>
      <c r="Q16" s="32"/>
      <c r="R16" s="32"/>
      <c r="S16" s="32"/>
      <c r="T16" s="32"/>
      <c r="U16" s="32"/>
      <c r="V16" s="41"/>
    </row>
    <row r="17" spans="1:22" s="33" customFormat="1" ht="84" customHeight="1" x14ac:dyDescent="0.25">
      <c r="A17" s="45"/>
      <c r="B17" s="51" t="s">
        <v>29</v>
      </c>
      <c r="C17" s="46" t="s">
        <v>25</v>
      </c>
      <c r="D17" s="47" t="s">
        <v>26</v>
      </c>
      <c r="E17" s="46" t="s">
        <v>30</v>
      </c>
      <c r="F17" s="32">
        <f t="shared" si="0"/>
        <v>10426.6</v>
      </c>
      <c r="G17" s="35">
        <v>208.6</v>
      </c>
      <c r="H17" s="35">
        <v>10218</v>
      </c>
      <c r="I17" s="35">
        <v>0</v>
      </c>
      <c r="J17" s="32">
        <f t="shared" si="2"/>
        <v>0</v>
      </c>
      <c r="K17" s="35"/>
      <c r="L17" s="35"/>
      <c r="M17" s="35">
        <v>0</v>
      </c>
      <c r="N17" s="32">
        <f t="shared" si="4"/>
        <v>9652</v>
      </c>
      <c r="O17" s="35">
        <v>193.1</v>
      </c>
      <c r="P17" s="35">
        <v>9458.9</v>
      </c>
      <c r="Q17" s="35">
        <v>0</v>
      </c>
      <c r="R17" s="32">
        <f t="shared" si="6"/>
        <v>9652</v>
      </c>
      <c r="S17" s="35">
        <v>193.1</v>
      </c>
      <c r="T17" s="35">
        <v>9458.9</v>
      </c>
      <c r="U17" s="44"/>
      <c r="V17" s="41">
        <f t="shared" si="7"/>
        <v>0</v>
      </c>
    </row>
    <row r="18" spans="1:22" s="33" customFormat="1" ht="37.5" customHeight="1" x14ac:dyDescent="0.25">
      <c r="A18" s="68" t="s">
        <v>27</v>
      </c>
      <c r="B18" s="65" t="s">
        <v>31</v>
      </c>
      <c r="C18" s="56" t="s">
        <v>22</v>
      </c>
      <c r="D18" s="56" t="s">
        <v>22</v>
      </c>
      <c r="E18" s="56" t="s">
        <v>22</v>
      </c>
      <c r="F18" s="32">
        <f t="shared" si="0"/>
        <v>16673.5</v>
      </c>
      <c r="G18" s="32">
        <f>SUM(G20:G20)</f>
        <v>333.5</v>
      </c>
      <c r="H18" s="32">
        <f>SUM(H20:H20)</f>
        <v>16340</v>
      </c>
      <c r="I18" s="32">
        <f>SUM(I20:I20)</f>
        <v>0</v>
      </c>
      <c r="J18" s="32">
        <f t="shared" si="2"/>
        <v>0</v>
      </c>
      <c r="K18" s="32">
        <f>SUM(K20:K20)</f>
        <v>0</v>
      </c>
      <c r="L18" s="32">
        <f>SUM(L20:L20)</f>
        <v>0</v>
      </c>
      <c r="M18" s="32">
        <f>SUM(M20:M20)</f>
        <v>0</v>
      </c>
      <c r="N18" s="32">
        <f t="shared" si="4"/>
        <v>16673.5</v>
      </c>
      <c r="O18" s="32">
        <f>SUM(O20:O20)</f>
        <v>333.5</v>
      </c>
      <c r="P18" s="32">
        <f>SUM(P20:P20)</f>
        <v>16340</v>
      </c>
      <c r="Q18" s="32">
        <f>SUM(Q20:Q20)</f>
        <v>0</v>
      </c>
      <c r="R18" s="32">
        <f t="shared" si="6"/>
        <v>16673.5</v>
      </c>
      <c r="S18" s="32">
        <f>SUM(S20:S20)</f>
        <v>333.5</v>
      </c>
      <c r="T18" s="32">
        <f>SUM(T20:T20)</f>
        <v>16340</v>
      </c>
      <c r="U18" s="32">
        <f>SUM(U20:U20)</f>
        <v>0</v>
      </c>
      <c r="V18" s="41">
        <f t="shared" si="7"/>
        <v>0</v>
      </c>
    </row>
    <row r="19" spans="1:22" s="33" customFormat="1" ht="18.75" x14ac:dyDescent="0.25">
      <c r="A19" s="68"/>
      <c r="B19" s="66" t="s">
        <v>23</v>
      </c>
      <c r="C19" s="63"/>
      <c r="D19" s="64"/>
      <c r="E19" s="63"/>
      <c r="F19" s="32"/>
      <c r="G19" s="32"/>
      <c r="H19" s="32"/>
      <c r="I19" s="32"/>
      <c r="J19" s="32"/>
      <c r="K19" s="32"/>
      <c r="L19" s="32"/>
      <c r="M19" s="32"/>
      <c r="N19" s="32"/>
      <c r="O19" s="32"/>
      <c r="P19" s="32"/>
      <c r="Q19" s="32"/>
      <c r="R19" s="32"/>
      <c r="S19" s="32"/>
      <c r="T19" s="32"/>
      <c r="U19" s="32"/>
      <c r="V19" s="41"/>
    </row>
    <row r="20" spans="1:22" s="33" customFormat="1" ht="84.75" customHeight="1" x14ac:dyDescent="0.25">
      <c r="A20" s="68"/>
      <c r="B20" s="51" t="s">
        <v>259</v>
      </c>
      <c r="C20" s="46" t="s">
        <v>25</v>
      </c>
      <c r="D20" s="47" t="s">
        <v>26</v>
      </c>
      <c r="E20" s="46" t="s">
        <v>32</v>
      </c>
      <c r="F20" s="32">
        <f t="shared" si="0"/>
        <v>16673.5</v>
      </c>
      <c r="G20" s="35">
        <v>333.5</v>
      </c>
      <c r="H20" s="35">
        <v>16340</v>
      </c>
      <c r="I20" s="35"/>
      <c r="J20" s="32">
        <f t="shared" si="2"/>
        <v>0</v>
      </c>
      <c r="K20" s="35"/>
      <c r="L20" s="35"/>
      <c r="M20" s="35"/>
      <c r="N20" s="32">
        <f t="shared" si="4"/>
        <v>16673.5</v>
      </c>
      <c r="O20" s="35">
        <v>333.5</v>
      </c>
      <c r="P20" s="35">
        <v>16340</v>
      </c>
      <c r="Q20" s="35"/>
      <c r="R20" s="32">
        <f t="shared" si="6"/>
        <v>16673.5</v>
      </c>
      <c r="S20" s="35">
        <v>333.5</v>
      </c>
      <c r="T20" s="35">
        <v>16340</v>
      </c>
      <c r="U20" s="35"/>
      <c r="V20" s="41">
        <f t="shared" si="7"/>
        <v>0</v>
      </c>
    </row>
    <row r="21" spans="1:22" ht="36" customHeight="1" x14ac:dyDescent="0.25">
      <c r="A21" s="16" t="s">
        <v>33</v>
      </c>
      <c r="B21" s="19" t="s">
        <v>34</v>
      </c>
      <c r="C21" s="20" t="s">
        <v>22</v>
      </c>
      <c r="D21" s="20" t="s">
        <v>22</v>
      </c>
      <c r="E21" s="20" t="s">
        <v>22</v>
      </c>
      <c r="F21" s="34">
        <f t="shared" si="0"/>
        <v>1884091.2</v>
      </c>
      <c r="G21" s="34">
        <f>G22+G31+G34+G37+G42+G45+G49+G52</f>
        <v>900627.3</v>
      </c>
      <c r="H21" s="34">
        <f t="shared" ref="H21:U21" si="13">H22+H31+H34+H37+H42+H45+H49+H52</f>
        <v>983463.9</v>
      </c>
      <c r="I21" s="34">
        <f t="shared" si="13"/>
        <v>0</v>
      </c>
      <c r="J21" s="34">
        <f>K21+L21+M21</f>
        <v>0</v>
      </c>
      <c r="K21" s="34">
        <f t="shared" si="13"/>
        <v>0</v>
      </c>
      <c r="L21" s="34">
        <f t="shared" si="13"/>
        <v>0</v>
      </c>
      <c r="M21" s="34">
        <f t="shared" si="13"/>
        <v>0</v>
      </c>
      <c r="N21" s="34">
        <f>O21+P21+Q21</f>
        <v>1194810.1000000001</v>
      </c>
      <c r="O21" s="34">
        <f t="shared" si="13"/>
        <v>300641.09999999998</v>
      </c>
      <c r="P21" s="34">
        <f t="shared" si="13"/>
        <v>894169</v>
      </c>
      <c r="Q21" s="34">
        <f t="shared" si="13"/>
        <v>0</v>
      </c>
      <c r="R21" s="34">
        <f>S21+T21+U21</f>
        <v>1586696.6</v>
      </c>
      <c r="S21" s="34">
        <f>S22+S31+S34+S37+S42+S45+S49+S52</f>
        <v>333748.09999999998</v>
      </c>
      <c r="T21" s="34">
        <f t="shared" si="13"/>
        <v>1252948.5</v>
      </c>
      <c r="U21" s="34">
        <f t="shared" si="13"/>
        <v>0</v>
      </c>
      <c r="V21" s="17">
        <f t="shared" si="7"/>
        <v>0</v>
      </c>
    </row>
    <row r="22" spans="1:22" s="33" customFormat="1" ht="51" customHeight="1" x14ac:dyDescent="0.25">
      <c r="A22" s="67" t="s">
        <v>35</v>
      </c>
      <c r="B22" s="61" t="s">
        <v>60</v>
      </c>
      <c r="C22" s="62" t="s">
        <v>22</v>
      </c>
      <c r="D22" s="62" t="s">
        <v>22</v>
      </c>
      <c r="E22" s="62" t="s">
        <v>22</v>
      </c>
      <c r="F22" s="32">
        <f t="shared" si="0"/>
        <v>1159227.8999999999</v>
      </c>
      <c r="G22" s="32">
        <f>G24+G25+G26+G27+G28+G29+G30</f>
        <v>567338.5</v>
      </c>
      <c r="H22" s="32">
        <f t="shared" ref="H22:I22" si="14">H24+H25+H26+H27+H28+H29+H30</f>
        <v>591889.4</v>
      </c>
      <c r="I22" s="32">
        <f t="shared" si="14"/>
        <v>0</v>
      </c>
      <c r="J22" s="32">
        <f t="shared" si="2"/>
        <v>0</v>
      </c>
      <c r="K22" s="32">
        <f>K24+K25+K26+K27+K28+K29+K30</f>
        <v>0</v>
      </c>
      <c r="L22" s="32">
        <f t="shared" ref="L22:M22" si="15">L24+L25+L26+L27+L28+L29+L30</f>
        <v>0</v>
      </c>
      <c r="M22" s="32">
        <f t="shared" si="15"/>
        <v>0</v>
      </c>
      <c r="N22" s="32">
        <f t="shared" si="4"/>
        <v>599591.30000000005</v>
      </c>
      <c r="O22" s="32">
        <f>O24+O25+O26+O27+O28+O29+O30</f>
        <v>11991.8</v>
      </c>
      <c r="P22" s="32">
        <f t="shared" ref="P22:Q22" si="16">P24+P25+P26+P27+P28+P29+P30</f>
        <v>587599.5</v>
      </c>
      <c r="Q22" s="32">
        <f t="shared" si="16"/>
        <v>0</v>
      </c>
      <c r="R22" s="32">
        <f t="shared" si="6"/>
        <v>1008714</v>
      </c>
      <c r="S22" s="32">
        <f>S24+S25+S26+S27+S28+S29+S30</f>
        <v>20174.3</v>
      </c>
      <c r="T22" s="32">
        <f t="shared" ref="T22:U22" si="17">T24+T25+T26+T27+T28+T29+T30</f>
        <v>988539.7</v>
      </c>
      <c r="U22" s="32">
        <f t="shared" si="17"/>
        <v>0</v>
      </c>
      <c r="V22" s="41">
        <f t="shared" si="7"/>
        <v>0</v>
      </c>
    </row>
    <row r="23" spans="1:22" s="33" customFormat="1" ht="18.75" customHeight="1" x14ac:dyDescent="0.25">
      <c r="A23" s="56"/>
      <c r="B23" s="61" t="s">
        <v>23</v>
      </c>
      <c r="C23" s="62"/>
      <c r="D23" s="62"/>
      <c r="E23" s="62"/>
      <c r="F23" s="32">
        <f t="shared" si="0"/>
        <v>0</v>
      </c>
      <c r="G23" s="32"/>
      <c r="H23" s="32"/>
      <c r="I23" s="32"/>
      <c r="J23" s="32">
        <f t="shared" si="2"/>
        <v>0</v>
      </c>
      <c r="K23" s="32"/>
      <c r="L23" s="32"/>
      <c r="M23" s="32"/>
      <c r="N23" s="32">
        <f t="shared" si="4"/>
        <v>0</v>
      </c>
      <c r="O23" s="32"/>
      <c r="P23" s="32"/>
      <c r="Q23" s="32"/>
      <c r="R23" s="32">
        <f t="shared" si="6"/>
        <v>0</v>
      </c>
      <c r="S23" s="32"/>
      <c r="T23" s="32"/>
      <c r="U23" s="32"/>
      <c r="V23" s="41"/>
    </row>
    <row r="24" spans="1:22" s="33" customFormat="1" ht="72" customHeight="1" x14ac:dyDescent="0.25">
      <c r="A24" s="56"/>
      <c r="B24" s="51" t="s">
        <v>61</v>
      </c>
      <c r="C24" s="46" t="s">
        <v>62</v>
      </c>
      <c r="D24" s="47" t="s">
        <v>63</v>
      </c>
      <c r="E24" s="46" t="s">
        <v>64</v>
      </c>
      <c r="F24" s="32">
        <f t="shared" si="0"/>
        <v>0</v>
      </c>
      <c r="G24" s="32">
        <v>0</v>
      </c>
      <c r="H24" s="32">
        <v>0</v>
      </c>
      <c r="I24" s="32"/>
      <c r="J24" s="32">
        <f t="shared" si="2"/>
        <v>0</v>
      </c>
      <c r="K24" s="32"/>
      <c r="L24" s="32"/>
      <c r="M24" s="32"/>
      <c r="N24" s="32">
        <f t="shared" si="4"/>
        <v>66217.399999999994</v>
      </c>
      <c r="O24" s="32">
        <v>1324.3</v>
      </c>
      <c r="P24" s="32">
        <v>64893.1</v>
      </c>
      <c r="Q24" s="32"/>
      <c r="R24" s="32">
        <f t="shared" si="6"/>
        <v>164939.9</v>
      </c>
      <c r="S24" s="32">
        <v>3298.8</v>
      </c>
      <c r="T24" s="32">
        <v>161641.1</v>
      </c>
      <c r="U24" s="32"/>
      <c r="V24" s="41" t="e">
        <f t="shared" si="7"/>
        <v>#DIV/0!</v>
      </c>
    </row>
    <row r="25" spans="1:22" s="33" customFormat="1" ht="72" customHeight="1" x14ac:dyDescent="0.25">
      <c r="A25" s="56"/>
      <c r="B25" s="51" t="s">
        <v>65</v>
      </c>
      <c r="C25" s="46" t="s">
        <v>38</v>
      </c>
      <c r="D25" s="47" t="s">
        <v>39</v>
      </c>
      <c r="E25" s="46" t="s">
        <v>66</v>
      </c>
      <c r="F25" s="32">
        <f t="shared" si="0"/>
        <v>109600</v>
      </c>
      <c r="G25" s="32">
        <v>2192</v>
      </c>
      <c r="H25" s="32">
        <v>107408</v>
      </c>
      <c r="I25" s="32"/>
      <c r="J25" s="32">
        <f t="shared" si="2"/>
        <v>0</v>
      </c>
      <c r="K25" s="32"/>
      <c r="L25" s="32"/>
      <c r="M25" s="32"/>
      <c r="N25" s="32">
        <f t="shared" si="4"/>
        <v>0</v>
      </c>
      <c r="O25" s="32">
        <v>0</v>
      </c>
      <c r="P25" s="32">
        <v>0</v>
      </c>
      <c r="Q25" s="32"/>
      <c r="R25" s="32">
        <f t="shared" si="6"/>
        <v>0</v>
      </c>
      <c r="S25" s="32">
        <v>0</v>
      </c>
      <c r="T25" s="32">
        <v>0</v>
      </c>
      <c r="U25" s="32"/>
      <c r="V25" s="41">
        <f t="shared" si="7"/>
        <v>0</v>
      </c>
    </row>
    <row r="26" spans="1:22" s="33" customFormat="1" ht="136.5" customHeight="1" x14ac:dyDescent="0.25">
      <c r="A26" s="56"/>
      <c r="B26" s="51" t="s">
        <v>67</v>
      </c>
      <c r="C26" s="46" t="s">
        <v>38</v>
      </c>
      <c r="D26" s="47" t="s">
        <v>39</v>
      </c>
      <c r="E26" s="46" t="s">
        <v>68</v>
      </c>
      <c r="F26" s="32">
        <f t="shared" si="0"/>
        <v>273543.3</v>
      </c>
      <c r="G26" s="32">
        <v>5470.9</v>
      </c>
      <c r="H26" s="32">
        <v>268072.40000000002</v>
      </c>
      <c r="I26" s="32"/>
      <c r="J26" s="32">
        <f t="shared" si="2"/>
        <v>0</v>
      </c>
      <c r="K26" s="32"/>
      <c r="L26" s="32"/>
      <c r="M26" s="32"/>
      <c r="N26" s="32">
        <f t="shared" si="4"/>
        <v>124590.3</v>
      </c>
      <c r="O26" s="32">
        <v>2491.8000000000002</v>
      </c>
      <c r="P26" s="32">
        <v>122098.5</v>
      </c>
      <c r="Q26" s="32"/>
      <c r="R26" s="32">
        <f t="shared" si="6"/>
        <v>184043.4</v>
      </c>
      <c r="S26" s="32">
        <v>3680.9</v>
      </c>
      <c r="T26" s="32">
        <v>180362.5</v>
      </c>
      <c r="U26" s="32"/>
      <c r="V26" s="41">
        <f t="shared" si="7"/>
        <v>0</v>
      </c>
    </row>
    <row r="27" spans="1:22" s="33" customFormat="1" ht="112.5" customHeight="1" x14ac:dyDescent="0.25">
      <c r="A27" s="56"/>
      <c r="B27" s="51" t="s">
        <v>262</v>
      </c>
      <c r="C27" s="46" t="s">
        <v>62</v>
      </c>
      <c r="D27" s="47" t="s">
        <v>63</v>
      </c>
      <c r="E27" s="46" t="s">
        <v>261</v>
      </c>
      <c r="F27" s="32">
        <f t="shared" si="0"/>
        <v>142325.5</v>
      </c>
      <c r="G27" s="32">
        <v>2846.5</v>
      </c>
      <c r="H27" s="32">
        <v>139479</v>
      </c>
      <c r="I27" s="32"/>
      <c r="J27" s="32">
        <f t="shared" si="2"/>
        <v>0</v>
      </c>
      <c r="K27" s="32"/>
      <c r="L27" s="32"/>
      <c r="M27" s="32"/>
      <c r="N27" s="32">
        <f t="shared" si="4"/>
        <v>334079.8</v>
      </c>
      <c r="O27" s="32">
        <v>6681.6</v>
      </c>
      <c r="P27" s="32">
        <v>327398.2</v>
      </c>
      <c r="Q27" s="32"/>
      <c r="R27" s="32">
        <f t="shared" si="6"/>
        <v>557730.69999999995</v>
      </c>
      <c r="S27" s="32">
        <v>11154.6</v>
      </c>
      <c r="T27" s="32">
        <v>546576.1</v>
      </c>
      <c r="U27" s="32"/>
      <c r="V27" s="41">
        <f t="shared" si="7"/>
        <v>0</v>
      </c>
    </row>
    <row r="28" spans="1:22" s="33" customFormat="1" ht="136.5" customHeight="1" x14ac:dyDescent="0.25">
      <c r="A28" s="56"/>
      <c r="B28" s="51" t="s">
        <v>243</v>
      </c>
      <c r="C28" s="46" t="s">
        <v>38</v>
      </c>
      <c r="D28" s="47" t="s">
        <v>39</v>
      </c>
      <c r="E28" s="46" t="s">
        <v>242</v>
      </c>
      <c r="F28" s="32">
        <f t="shared" si="0"/>
        <v>78500</v>
      </c>
      <c r="G28" s="32">
        <v>1570</v>
      </c>
      <c r="H28" s="32">
        <v>76930</v>
      </c>
      <c r="I28" s="32"/>
      <c r="J28" s="32">
        <f t="shared" si="2"/>
        <v>0</v>
      </c>
      <c r="K28" s="32"/>
      <c r="L28" s="32"/>
      <c r="M28" s="32"/>
      <c r="N28" s="32">
        <f t="shared" si="4"/>
        <v>74703.8</v>
      </c>
      <c r="O28" s="32">
        <v>1494.1</v>
      </c>
      <c r="P28" s="32">
        <v>73209.7</v>
      </c>
      <c r="Q28" s="32"/>
      <c r="R28" s="32">
        <f t="shared" si="6"/>
        <v>102000</v>
      </c>
      <c r="S28" s="32">
        <v>2040</v>
      </c>
      <c r="T28" s="32">
        <v>99960</v>
      </c>
      <c r="U28" s="32"/>
      <c r="V28" s="41">
        <f t="shared" si="7"/>
        <v>0</v>
      </c>
    </row>
    <row r="29" spans="1:22" s="33" customFormat="1" ht="109.5" customHeight="1" x14ac:dyDescent="0.25">
      <c r="A29" s="56"/>
      <c r="B29" s="51" t="s">
        <v>263</v>
      </c>
      <c r="C29" s="46" t="s">
        <v>62</v>
      </c>
      <c r="D29" s="47" t="s">
        <v>63</v>
      </c>
      <c r="E29" s="46" t="s">
        <v>69</v>
      </c>
      <c r="F29" s="32">
        <f t="shared" si="0"/>
        <v>130474</v>
      </c>
      <c r="G29" s="32">
        <v>130474</v>
      </c>
      <c r="H29" s="32">
        <v>0</v>
      </c>
      <c r="I29" s="32"/>
      <c r="J29" s="32">
        <f t="shared" si="2"/>
        <v>0</v>
      </c>
      <c r="K29" s="32"/>
      <c r="L29" s="32"/>
      <c r="M29" s="32"/>
      <c r="N29" s="32">
        <f t="shared" si="4"/>
        <v>0</v>
      </c>
      <c r="O29" s="32">
        <v>0</v>
      </c>
      <c r="P29" s="32">
        <v>0</v>
      </c>
      <c r="Q29" s="32"/>
      <c r="R29" s="32">
        <f t="shared" si="6"/>
        <v>0</v>
      </c>
      <c r="S29" s="32">
        <v>0</v>
      </c>
      <c r="T29" s="32">
        <v>0</v>
      </c>
      <c r="U29" s="32"/>
      <c r="V29" s="41">
        <f t="shared" si="7"/>
        <v>0</v>
      </c>
    </row>
    <row r="30" spans="1:22" s="33" customFormat="1" ht="165" customHeight="1" x14ac:dyDescent="0.25">
      <c r="A30" s="56"/>
      <c r="B30" s="51" t="s">
        <v>264</v>
      </c>
      <c r="C30" s="46" t="s">
        <v>38</v>
      </c>
      <c r="D30" s="47" t="s">
        <v>39</v>
      </c>
      <c r="E30" s="46" t="s">
        <v>244</v>
      </c>
      <c r="F30" s="32">
        <f t="shared" si="0"/>
        <v>424785.1</v>
      </c>
      <c r="G30" s="32">
        <v>424785.1</v>
      </c>
      <c r="H30" s="32">
        <v>0</v>
      </c>
      <c r="I30" s="32"/>
      <c r="J30" s="32">
        <f t="shared" si="2"/>
        <v>0</v>
      </c>
      <c r="K30" s="32"/>
      <c r="L30" s="32"/>
      <c r="M30" s="32"/>
      <c r="N30" s="32">
        <f t="shared" si="4"/>
        <v>0</v>
      </c>
      <c r="O30" s="32">
        <v>0</v>
      </c>
      <c r="P30" s="32">
        <v>0</v>
      </c>
      <c r="Q30" s="32"/>
      <c r="R30" s="32">
        <f t="shared" si="6"/>
        <v>0</v>
      </c>
      <c r="S30" s="32">
        <v>0</v>
      </c>
      <c r="T30" s="32">
        <v>0</v>
      </c>
      <c r="U30" s="32"/>
      <c r="V30" s="41">
        <f t="shared" si="7"/>
        <v>0</v>
      </c>
    </row>
    <row r="31" spans="1:22" s="33" customFormat="1" ht="51.75" customHeight="1" x14ac:dyDescent="0.25">
      <c r="A31" s="68" t="s">
        <v>43</v>
      </c>
      <c r="B31" s="65" t="s">
        <v>44</v>
      </c>
      <c r="C31" s="56" t="s">
        <v>22</v>
      </c>
      <c r="D31" s="56" t="s">
        <v>22</v>
      </c>
      <c r="E31" s="56" t="s">
        <v>22</v>
      </c>
      <c r="F31" s="32">
        <f t="shared" si="0"/>
        <v>76718.3</v>
      </c>
      <c r="G31" s="32">
        <f>SUM(G33:G33)</f>
        <v>1534.4</v>
      </c>
      <c r="H31" s="32">
        <f>SUM(H33:H33)</f>
        <v>75183.899999999994</v>
      </c>
      <c r="I31" s="32">
        <f>SUM(I33:I33)</f>
        <v>0</v>
      </c>
      <c r="J31" s="32">
        <f t="shared" si="2"/>
        <v>0</v>
      </c>
      <c r="K31" s="32">
        <f>SUM(K33:K33)</f>
        <v>0</v>
      </c>
      <c r="L31" s="32">
        <f>SUM(L33:L33)</f>
        <v>0</v>
      </c>
      <c r="M31" s="32">
        <f>SUM(M33:M33)</f>
        <v>0</v>
      </c>
      <c r="N31" s="32">
        <f t="shared" si="4"/>
        <v>77868.899999999994</v>
      </c>
      <c r="O31" s="32">
        <f>SUM(O33:O33)</f>
        <v>1557.4</v>
      </c>
      <c r="P31" s="32">
        <f>SUM(P33:P33)</f>
        <v>76311.5</v>
      </c>
      <c r="Q31" s="32">
        <f>SUM(Q33:Q33)</f>
        <v>0</v>
      </c>
      <c r="R31" s="32">
        <f t="shared" si="6"/>
        <v>78693.100000000006</v>
      </c>
      <c r="S31" s="32">
        <f>SUM(S33:S33)</f>
        <v>1573.9</v>
      </c>
      <c r="T31" s="32">
        <f>SUM(T33:T33)</f>
        <v>77119.199999999997</v>
      </c>
      <c r="U31" s="32">
        <f>SUM(U33:U33)</f>
        <v>0</v>
      </c>
      <c r="V31" s="41">
        <f t="shared" si="7"/>
        <v>0</v>
      </c>
    </row>
    <row r="32" spans="1:22" s="33" customFormat="1" ht="18.75" customHeight="1" x14ac:dyDescent="0.25">
      <c r="A32" s="45"/>
      <c r="B32" s="66" t="s">
        <v>23</v>
      </c>
      <c r="C32" s="63"/>
      <c r="D32" s="63"/>
      <c r="E32" s="63"/>
      <c r="F32" s="32"/>
      <c r="G32" s="32"/>
      <c r="H32" s="32"/>
      <c r="I32" s="32"/>
      <c r="J32" s="32"/>
      <c r="K32" s="32"/>
      <c r="L32" s="32"/>
      <c r="M32" s="32"/>
      <c r="N32" s="32"/>
      <c r="O32" s="32"/>
      <c r="P32" s="32"/>
      <c r="Q32" s="32"/>
      <c r="R32" s="32"/>
      <c r="S32" s="32"/>
      <c r="T32" s="32"/>
      <c r="U32" s="32"/>
      <c r="V32" s="41"/>
    </row>
    <row r="33" spans="1:101" s="33" customFormat="1" ht="121.5" customHeight="1" x14ac:dyDescent="0.25">
      <c r="A33" s="45"/>
      <c r="B33" s="51" t="s">
        <v>45</v>
      </c>
      <c r="C33" s="46" t="s">
        <v>38</v>
      </c>
      <c r="D33" s="47" t="s">
        <v>39</v>
      </c>
      <c r="E33" s="46" t="s">
        <v>46</v>
      </c>
      <c r="F33" s="32">
        <f t="shared" si="0"/>
        <v>76718.3</v>
      </c>
      <c r="G33" s="35">
        <v>1534.4</v>
      </c>
      <c r="H33" s="35">
        <v>75183.899999999994</v>
      </c>
      <c r="I33" s="35"/>
      <c r="J33" s="32">
        <f t="shared" ref="J33" si="18">SUM(K33:M33)</f>
        <v>0</v>
      </c>
      <c r="K33" s="35"/>
      <c r="L33" s="35"/>
      <c r="M33" s="35"/>
      <c r="N33" s="32">
        <f t="shared" si="4"/>
        <v>77868.899999999994</v>
      </c>
      <c r="O33" s="35">
        <v>1557.4</v>
      </c>
      <c r="P33" s="35">
        <v>76311.5</v>
      </c>
      <c r="Q33" s="35"/>
      <c r="R33" s="32">
        <f t="shared" si="6"/>
        <v>78693.100000000006</v>
      </c>
      <c r="S33" s="35">
        <v>1573.9</v>
      </c>
      <c r="T33" s="35">
        <v>77119.199999999997</v>
      </c>
      <c r="U33" s="35"/>
      <c r="V33" s="41">
        <f t="shared" si="7"/>
        <v>0</v>
      </c>
    </row>
    <row r="34" spans="1:101" s="33" customFormat="1" ht="36.75" customHeight="1" x14ac:dyDescent="0.25">
      <c r="A34" s="68" t="s">
        <v>47</v>
      </c>
      <c r="B34" s="65" t="s">
        <v>249</v>
      </c>
      <c r="C34" s="56" t="s">
        <v>22</v>
      </c>
      <c r="D34" s="56" t="s">
        <v>22</v>
      </c>
      <c r="E34" s="56" t="s">
        <v>22</v>
      </c>
      <c r="F34" s="32">
        <f t="shared" si="0"/>
        <v>72061.5</v>
      </c>
      <c r="G34" s="32">
        <f>SUM(G36:G36)</f>
        <v>1441.2</v>
      </c>
      <c r="H34" s="32">
        <f>SUM(H36:H36)</f>
        <v>70620.3</v>
      </c>
      <c r="I34" s="32">
        <f>SUM(I36:I36)</f>
        <v>0</v>
      </c>
      <c r="J34" s="32">
        <f>K34+L34+M34</f>
        <v>0</v>
      </c>
      <c r="K34" s="32">
        <f>SUM(K36:K36)</f>
        <v>0</v>
      </c>
      <c r="L34" s="32">
        <f>SUM(L36:L36)</f>
        <v>0</v>
      </c>
      <c r="M34" s="32">
        <f>SUM(M36:M36)</f>
        <v>0</v>
      </c>
      <c r="N34" s="32">
        <f t="shared" si="4"/>
        <v>0</v>
      </c>
      <c r="O34" s="32">
        <f>SUM(O36:O36)</f>
        <v>0</v>
      </c>
      <c r="P34" s="32">
        <f>SUM(P36:P36)</f>
        <v>0</v>
      </c>
      <c r="Q34" s="32">
        <f>SUM(Q36:Q36)</f>
        <v>0</v>
      </c>
      <c r="R34" s="32">
        <f t="shared" si="6"/>
        <v>0</v>
      </c>
      <c r="S34" s="32">
        <f>SUM(S36:S36)</f>
        <v>0</v>
      </c>
      <c r="T34" s="32">
        <f>SUM(T36:T36)</f>
        <v>0</v>
      </c>
      <c r="U34" s="32">
        <f>SUM(U36:U36)</f>
        <v>0</v>
      </c>
      <c r="V34" s="41">
        <f t="shared" si="7"/>
        <v>0</v>
      </c>
    </row>
    <row r="35" spans="1:101" s="33" customFormat="1" ht="18.75" x14ac:dyDescent="0.25">
      <c r="A35" s="45"/>
      <c r="B35" s="66" t="s">
        <v>23</v>
      </c>
      <c r="C35" s="63"/>
      <c r="D35" s="63"/>
      <c r="E35" s="63"/>
      <c r="F35" s="32"/>
      <c r="G35" s="32"/>
      <c r="H35" s="32"/>
      <c r="I35" s="32"/>
      <c r="J35" s="32"/>
      <c r="K35" s="32"/>
      <c r="L35" s="32"/>
      <c r="M35" s="32"/>
      <c r="N35" s="32"/>
      <c r="O35" s="32"/>
      <c r="P35" s="32"/>
      <c r="Q35" s="32"/>
      <c r="R35" s="32"/>
      <c r="S35" s="32"/>
      <c r="T35" s="32"/>
      <c r="U35" s="32"/>
      <c r="V35" s="41"/>
    </row>
    <row r="36" spans="1:101" s="74" customFormat="1" ht="162" customHeight="1" x14ac:dyDescent="0.25">
      <c r="A36" s="70"/>
      <c r="B36" s="71" t="s">
        <v>251</v>
      </c>
      <c r="C36" s="72" t="s">
        <v>38</v>
      </c>
      <c r="D36" s="73" t="s">
        <v>39</v>
      </c>
      <c r="E36" s="72" t="s">
        <v>250</v>
      </c>
      <c r="F36" s="52">
        <f t="shared" si="0"/>
        <v>72061.5</v>
      </c>
      <c r="G36" s="36">
        <v>1441.2</v>
      </c>
      <c r="H36" s="36">
        <v>70620.3</v>
      </c>
      <c r="I36" s="36"/>
      <c r="J36" s="32">
        <f>SUM(K36:M36)</f>
        <v>0</v>
      </c>
      <c r="K36" s="36"/>
      <c r="L36" s="36"/>
      <c r="M36" s="36"/>
      <c r="N36" s="32">
        <f t="shared" si="4"/>
        <v>0</v>
      </c>
      <c r="O36" s="36"/>
      <c r="P36" s="36"/>
      <c r="Q36" s="36"/>
      <c r="R36" s="32">
        <f t="shared" si="6"/>
        <v>0</v>
      </c>
      <c r="S36" s="36"/>
      <c r="T36" s="36"/>
      <c r="U36" s="36"/>
      <c r="V36" s="41">
        <f t="shared" si="7"/>
        <v>0</v>
      </c>
      <c r="W36" s="33"/>
      <c r="X36" s="33"/>
      <c r="Y36" s="33"/>
      <c r="Z36" s="33"/>
      <c r="AA36" s="33"/>
      <c r="AB36" s="33"/>
      <c r="AC36" s="33"/>
      <c r="AD36" s="33"/>
      <c r="AE36" s="33"/>
      <c r="AF36" s="33"/>
      <c r="AG36" s="33"/>
      <c r="AH36" s="33"/>
      <c r="AI36" s="33"/>
      <c r="AJ36" s="33"/>
      <c r="AK36" s="33"/>
      <c r="AL36" s="33"/>
      <c r="AM36" s="33"/>
      <c r="AN36" s="33"/>
      <c r="AO36" s="33"/>
      <c r="AP36" s="33"/>
      <c r="AQ36" s="33"/>
      <c r="AR36" s="33"/>
      <c r="AS36" s="33"/>
      <c r="AT36" s="33"/>
      <c r="AU36" s="33"/>
      <c r="AV36" s="33"/>
      <c r="AW36" s="33"/>
      <c r="AX36" s="33"/>
      <c r="AY36" s="33"/>
      <c r="AZ36" s="33"/>
      <c r="BA36" s="33"/>
      <c r="BB36" s="33"/>
      <c r="BC36" s="33"/>
      <c r="BD36" s="33"/>
      <c r="BE36" s="33"/>
      <c r="BF36" s="33"/>
      <c r="BG36" s="33"/>
      <c r="BH36" s="33"/>
      <c r="BI36" s="33"/>
      <c r="BJ36" s="33"/>
      <c r="BK36" s="33"/>
      <c r="BL36" s="33"/>
      <c r="BM36" s="33"/>
      <c r="BN36" s="33"/>
      <c r="BO36" s="33"/>
      <c r="BP36" s="33"/>
      <c r="BQ36" s="33"/>
      <c r="BR36" s="33"/>
      <c r="BS36" s="33"/>
      <c r="BT36" s="33"/>
      <c r="BU36" s="33"/>
      <c r="BV36" s="33"/>
      <c r="BW36" s="33"/>
      <c r="BX36" s="33"/>
      <c r="BY36" s="33"/>
      <c r="BZ36" s="33"/>
      <c r="CA36" s="33"/>
      <c r="CB36" s="33"/>
      <c r="CC36" s="33"/>
      <c r="CD36" s="33"/>
      <c r="CE36" s="33"/>
      <c r="CF36" s="33"/>
      <c r="CG36" s="33"/>
      <c r="CH36" s="33"/>
      <c r="CI36" s="33"/>
      <c r="CJ36" s="33"/>
      <c r="CK36" s="33"/>
      <c r="CL36" s="33"/>
      <c r="CM36" s="33"/>
      <c r="CN36" s="33"/>
      <c r="CO36" s="33"/>
      <c r="CP36" s="33"/>
      <c r="CQ36" s="33"/>
      <c r="CR36" s="33"/>
      <c r="CS36" s="33"/>
      <c r="CT36" s="33"/>
      <c r="CU36" s="33"/>
      <c r="CV36" s="33"/>
      <c r="CW36" s="33"/>
    </row>
    <row r="37" spans="1:101" s="33" customFormat="1" ht="54" customHeight="1" x14ac:dyDescent="0.25">
      <c r="A37" s="68" t="s">
        <v>51</v>
      </c>
      <c r="B37" s="61" t="s">
        <v>52</v>
      </c>
      <c r="C37" s="56" t="s">
        <v>22</v>
      </c>
      <c r="D37" s="56" t="s">
        <v>22</v>
      </c>
      <c r="E37" s="56" t="s">
        <v>22</v>
      </c>
      <c r="F37" s="32">
        <f t="shared" si="0"/>
        <v>53587.7</v>
      </c>
      <c r="G37" s="32">
        <f>SUM(G39:G41)</f>
        <v>1071.8</v>
      </c>
      <c r="H37" s="32">
        <f t="shared" ref="H37:I37" si="19">SUM(H39:H41)</f>
        <v>52515.9</v>
      </c>
      <c r="I37" s="32">
        <f t="shared" si="19"/>
        <v>0</v>
      </c>
      <c r="J37" s="32">
        <f t="shared" ref="J37:R37" si="20">SUM(J39:J39)</f>
        <v>0</v>
      </c>
      <c r="K37" s="32">
        <f>SUM(K39:K41)</f>
        <v>0</v>
      </c>
      <c r="L37" s="32">
        <f t="shared" ref="L37:M37" si="21">SUM(L39:L41)</f>
        <v>0</v>
      </c>
      <c r="M37" s="32">
        <f t="shared" si="21"/>
        <v>0</v>
      </c>
      <c r="N37" s="32">
        <f t="shared" si="20"/>
        <v>0</v>
      </c>
      <c r="O37" s="32">
        <f>SUM(O39:O41)</f>
        <v>0</v>
      </c>
      <c r="P37" s="32">
        <f t="shared" ref="P37:Q37" si="22">SUM(P39:P41)</f>
        <v>0</v>
      </c>
      <c r="Q37" s="32">
        <f t="shared" si="22"/>
        <v>0</v>
      </c>
      <c r="R37" s="32">
        <f t="shared" si="20"/>
        <v>0</v>
      </c>
      <c r="S37" s="32">
        <f>SUM(S39:S41)</f>
        <v>0</v>
      </c>
      <c r="T37" s="32">
        <f t="shared" ref="T37:U37" si="23">SUM(T39:T41)</f>
        <v>0</v>
      </c>
      <c r="U37" s="32">
        <f t="shared" si="23"/>
        <v>0</v>
      </c>
      <c r="V37" s="41">
        <f t="shared" si="7"/>
        <v>0</v>
      </c>
    </row>
    <row r="38" spans="1:101" s="33" customFormat="1" ht="18.75" x14ac:dyDescent="0.25">
      <c r="A38" s="45"/>
      <c r="B38" s="66" t="s">
        <v>23</v>
      </c>
      <c r="C38" s="63"/>
      <c r="D38" s="63"/>
      <c r="E38" s="63"/>
      <c r="F38" s="32"/>
      <c r="G38" s="32"/>
      <c r="H38" s="32"/>
      <c r="I38" s="32"/>
      <c r="J38" s="32"/>
      <c r="K38" s="32"/>
      <c r="L38" s="32"/>
      <c r="M38" s="32"/>
      <c r="N38" s="32"/>
      <c r="O38" s="32"/>
      <c r="P38" s="32"/>
      <c r="Q38" s="32"/>
      <c r="R38" s="32"/>
      <c r="S38" s="32"/>
      <c r="T38" s="32"/>
      <c r="U38" s="32"/>
      <c r="V38" s="41"/>
    </row>
    <row r="39" spans="1:101" s="33" customFormat="1" ht="89.25" customHeight="1" x14ac:dyDescent="0.25">
      <c r="A39" s="45"/>
      <c r="B39" s="51" t="s">
        <v>53</v>
      </c>
      <c r="C39" s="46" t="s">
        <v>38</v>
      </c>
      <c r="D39" s="47" t="s">
        <v>39</v>
      </c>
      <c r="E39" s="46" t="s">
        <v>54</v>
      </c>
      <c r="F39" s="32">
        <f t="shared" si="0"/>
        <v>24369.4</v>
      </c>
      <c r="G39" s="35">
        <v>487.4</v>
      </c>
      <c r="H39" s="35">
        <v>23882</v>
      </c>
      <c r="I39" s="35"/>
      <c r="J39" s="32">
        <f t="shared" ref="J39:J44" si="24">K39+L39+M39</f>
        <v>0</v>
      </c>
      <c r="K39" s="35"/>
      <c r="L39" s="35"/>
      <c r="M39" s="35"/>
      <c r="N39" s="32">
        <f t="shared" ref="N39:N101" si="25">O39+P39+Q39</f>
        <v>0</v>
      </c>
      <c r="O39" s="35"/>
      <c r="P39" s="35"/>
      <c r="Q39" s="35"/>
      <c r="R39" s="32">
        <f t="shared" ref="R39:R54" si="26">S39+T39+U39</f>
        <v>0</v>
      </c>
      <c r="S39" s="35"/>
      <c r="T39" s="35"/>
      <c r="U39" s="35"/>
      <c r="V39" s="41">
        <f t="shared" si="7"/>
        <v>0</v>
      </c>
    </row>
    <row r="40" spans="1:101" s="33" customFormat="1" ht="89.25" customHeight="1" x14ac:dyDescent="0.25">
      <c r="A40" s="45"/>
      <c r="B40" s="51" t="s">
        <v>55</v>
      </c>
      <c r="C40" s="46" t="s">
        <v>38</v>
      </c>
      <c r="D40" s="47" t="s">
        <v>39</v>
      </c>
      <c r="E40" s="46" t="s">
        <v>56</v>
      </c>
      <c r="F40" s="32">
        <f t="shared" si="0"/>
        <v>18925.2</v>
      </c>
      <c r="G40" s="35">
        <v>378.5</v>
      </c>
      <c r="H40" s="35">
        <v>18546.7</v>
      </c>
      <c r="I40" s="35"/>
      <c r="J40" s="32">
        <f t="shared" si="24"/>
        <v>0</v>
      </c>
      <c r="K40" s="35"/>
      <c r="L40" s="35"/>
      <c r="M40" s="35"/>
      <c r="N40" s="32">
        <f t="shared" si="25"/>
        <v>0</v>
      </c>
      <c r="O40" s="35"/>
      <c r="P40" s="35"/>
      <c r="Q40" s="35"/>
      <c r="R40" s="32">
        <f t="shared" si="26"/>
        <v>0</v>
      </c>
      <c r="S40" s="35"/>
      <c r="T40" s="35"/>
      <c r="U40" s="35"/>
      <c r="V40" s="41">
        <f t="shared" si="7"/>
        <v>0</v>
      </c>
    </row>
    <row r="41" spans="1:101" s="33" customFormat="1" ht="89.25" customHeight="1" x14ac:dyDescent="0.25">
      <c r="A41" s="45"/>
      <c r="B41" s="51" t="s">
        <v>57</v>
      </c>
      <c r="C41" s="46" t="s">
        <v>38</v>
      </c>
      <c r="D41" s="47" t="s">
        <v>39</v>
      </c>
      <c r="E41" s="46" t="s">
        <v>58</v>
      </c>
      <c r="F41" s="32">
        <f t="shared" si="0"/>
        <v>10293.1</v>
      </c>
      <c r="G41" s="35">
        <v>205.9</v>
      </c>
      <c r="H41" s="35">
        <v>10087.200000000001</v>
      </c>
      <c r="I41" s="35"/>
      <c r="J41" s="32">
        <f t="shared" si="24"/>
        <v>0</v>
      </c>
      <c r="K41" s="35"/>
      <c r="L41" s="35"/>
      <c r="M41" s="35"/>
      <c r="N41" s="32">
        <f t="shared" si="25"/>
        <v>0</v>
      </c>
      <c r="O41" s="35"/>
      <c r="P41" s="35"/>
      <c r="Q41" s="35"/>
      <c r="R41" s="32">
        <f t="shared" si="26"/>
        <v>0</v>
      </c>
      <c r="S41" s="35"/>
      <c r="T41" s="35"/>
      <c r="U41" s="35"/>
      <c r="V41" s="41">
        <f t="shared" si="7"/>
        <v>0</v>
      </c>
    </row>
    <row r="42" spans="1:101" s="33" customFormat="1" ht="44.25" customHeight="1" x14ac:dyDescent="0.25">
      <c r="A42" s="75" t="s">
        <v>59</v>
      </c>
      <c r="B42" s="65" t="s">
        <v>48</v>
      </c>
      <c r="C42" s="56" t="s">
        <v>22</v>
      </c>
      <c r="D42" s="56" t="s">
        <v>22</v>
      </c>
      <c r="E42" s="56" t="s">
        <v>22</v>
      </c>
      <c r="F42" s="32">
        <f t="shared" si="0"/>
        <v>28801.5</v>
      </c>
      <c r="G42" s="32">
        <f>SUM(G44:G44)</f>
        <v>576</v>
      </c>
      <c r="H42" s="32">
        <f>SUM(H44:H44)</f>
        <v>28225.5</v>
      </c>
      <c r="I42" s="32">
        <f>SUM(I44:I44)</f>
        <v>0</v>
      </c>
      <c r="J42" s="32">
        <f t="shared" si="24"/>
        <v>0</v>
      </c>
      <c r="K42" s="32">
        <f>K44</f>
        <v>0</v>
      </c>
      <c r="L42" s="32">
        <f t="shared" ref="L42:M42" si="27">L44</f>
        <v>0</v>
      </c>
      <c r="M42" s="32">
        <f t="shared" si="27"/>
        <v>0</v>
      </c>
      <c r="N42" s="32">
        <f t="shared" si="25"/>
        <v>29435.200000000001</v>
      </c>
      <c r="O42" s="32">
        <f>SUM(O44:O44)</f>
        <v>588.70000000000005</v>
      </c>
      <c r="P42" s="32">
        <f>SUM(P44:P44)</f>
        <v>28846.5</v>
      </c>
      <c r="Q42" s="32">
        <f>SUM(Q44:Q44)</f>
        <v>0</v>
      </c>
      <c r="R42" s="32">
        <f t="shared" si="26"/>
        <v>29943.4</v>
      </c>
      <c r="S42" s="32">
        <f>SUM(S44:S44)</f>
        <v>598.9</v>
      </c>
      <c r="T42" s="32">
        <f>SUM(T44:T44)</f>
        <v>29344.5</v>
      </c>
      <c r="U42" s="32">
        <f>SUM(U44:U44)</f>
        <v>0</v>
      </c>
      <c r="V42" s="41">
        <f t="shared" si="7"/>
        <v>0</v>
      </c>
    </row>
    <row r="43" spans="1:101" s="33" customFormat="1" ht="17.25" customHeight="1" x14ac:dyDescent="0.25">
      <c r="A43" s="45"/>
      <c r="B43" s="66" t="s">
        <v>23</v>
      </c>
      <c r="C43" s="63"/>
      <c r="D43" s="63"/>
      <c r="E43" s="63"/>
      <c r="F43" s="32"/>
      <c r="G43" s="32"/>
      <c r="H43" s="32"/>
      <c r="I43" s="32"/>
      <c r="J43" s="32"/>
      <c r="K43" s="32"/>
      <c r="L43" s="32"/>
      <c r="M43" s="32"/>
      <c r="N43" s="32"/>
      <c r="O43" s="32"/>
      <c r="P43" s="32"/>
      <c r="Q43" s="32"/>
      <c r="R43" s="32"/>
      <c r="S43" s="32"/>
      <c r="T43" s="32"/>
      <c r="U43" s="32"/>
      <c r="V43" s="41"/>
    </row>
    <row r="44" spans="1:101" s="33" customFormat="1" ht="102.75" customHeight="1" x14ac:dyDescent="0.25">
      <c r="A44" s="45"/>
      <c r="B44" s="51" t="s">
        <v>49</v>
      </c>
      <c r="C44" s="63" t="s">
        <v>38</v>
      </c>
      <c r="D44" s="47" t="s">
        <v>39</v>
      </c>
      <c r="E44" s="46" t="s">
        <v>50</v>
      </c>
      <c r="F44" s="32">
        <f t="shared" si="0"/>
        <v>28801.5</v>
      </c>
      <c r="G44" s="35">
        <v>576</v>
      </c>
      <c r="H44" s="35">
        <v>28225.5</v>
      </c>
      <c r="I44" s="32"/>
      <c r="J44" s="32">
        <f t="shared" si="24"/>
        <v>0</v>
      </c>
      <c r="K44" s="35"/>
      <c r="L44" s="35"/>
      <c r="M44" s="32"/>
      <c r="N44" s="32">
        <f t="shared" si="25"/>
        <v>29435.200000000001</v>
      </c>
      <c r="O44" s="35">
        <v>588.70000000000005</v>
      </c>
      <c r="P44" s="35">
        <v>28846.5</v>
      </c>
      <c r="Q44" s="32"/>
      <c r="R44" s="32">
        <f t="shared" si="26"/>
        <v>29943.4</v>
      </c>
      <c r="S44" s="35">
        <v>598.9</v>
      </c>
      <c r="T44" s="35">
        <v>29344.5</v>
      </c>
      <c r="U44" s="32"/>
      <c r="V44" s="41">
        <f t="shared" si="7"/>
        <v>0</v>
      </c>
    </row>
    <row r="45" spans="1:101" s="33" customFormat="1" ht="54" customHeight="1" x14ac:dyDescent="0.25">
      <c r="A45" s="68" t="s">
        <v>70</v>
      </c>
      <c r="B45" s="65" t="s">
        <v>36</v>
      </c>
      <c r="C45" s="56" t="s">
        <v>22</v>
      </c>
      <c r="D45" s="76" t="s">
        <v>22</v>
      </c>
      <c r="E45" s="56" t="s">
        <v>22</v>
      </c>
      <c r="F45" s="32">
        <f t="shared" si="0"/>
        <v>472953.3</v>
      </c>
      <c r="G45" s="32">
        <f>SUM(G47:G48)</f>
        <v>328250.59999999998</v>
      </c>
      <c r="H45" s="32">
        <f>SUM(H47:H48)</f>
        <v>144702.70000000001</v>
      </c>
      <c r="I45" s="32">
        <f>SUM(I47:I48)</f>
        <v>0</v>
      </c>
      <c r="J45" s="32">
        <f>K45+L45+M45</f>
        <v>0</v>
      </c>
      <c r="K45" s="32">
        <f>SUM(K47:K48)</f>
        <v>0</v>
      </c>
      <c r="L45" s="32">
        <f>SUM(L47:L48)</f>
        <v>0</v>
      </c>
      <c r="M45" s="32">
        <f>SUM(M47:M48)</f>
        <v>0</v>
      </c>
      <c r="N45" s="32">
        <f t="shared" si="25"/>
        <v>437681.1</v>
      </c>
      <c r="O45" s="32">
        <f>SUM(O47:O48)</f>
        <v>285498.5</v>
      </c>
      <c r="P45" s="32">
        <f>SUM(P47:P48)</f>
        <v>152182.6</v>
      </c>
      <c r="Q45" s="32">
        <f>SUM(Q47:Q48)</f>
        <v>0</v>
      </c>
      <c r="R45" s="32">
        <f t="shared" si="26"/>
        <v>469346.1</v>
      </c>
      <c r="S45" s="32">
        <f>SUM(S47:S48)</f>
        <v>311401</v>
      </c>
      <c r="T45" s="32">
        <f>SUM(T47:T48)</f>
        <v>157945.1</v>
      </c>
      <c r="U45" s="32">
        <f>SUM(U47:U48)</f>
        <v>0</v>
      </c>
      <c r="V45" s="41">
        <f t="shared" si="7"/>
        <v>0</v>
      </c>
    </row>
    <row r="46" spans="1:101" s="33" customFormat="1" ht="22.5" customHeight="1" x14ac:dyDescent="0.25">
      <c r="A46" s="68"/>
      <c r="B46" s="66" t="s">
        <v>23</v>
      </c>
      <c r="C46" s="46"/>
      <c r="D46" s="47"/>
      <c r="E46" s="46"/>
      <c r="F46" s="32"/>
      <c r="G46" s="35"/>
      <c r="H46" s="35"/>
      <c r="I46" s="35"/>
      <c r="J46" s="32"/>
      <c r="K46" s="35"/>
      <c r="L46" s="35"/>
      <c r="M46" s="35"/>
      <c r="N46" s="32"/>
      <c r="O46" s="35"/>
      <c r="P46" s="35"/>
      <c r="Q46" s="35"/>
      <c r="R46" s="32"/>
      <c r="S46" s="35"/>
      <c r="T46" s="35"/>
      <c r="U46" s="35"/>
      <c r="V46" s="41"/>
    </row>
    <row r="47" spans="1:101" s="33" customFormat="1" ht="64.5" customHeight="1" x14ac:dyDescent="0.25">
      <c r="A47" s="68"/>
      <c r="B47" s="51" t="s">
        <v>37</v>
      </c>
      <c r="C47" s="46" t="s">
        <v>38</v>
      </c>
      <c r="D47" s="47" t="s">
        <v>39</v>
      </c>
      <c r="E47" s="47" t="s">
        <v>40</v>
      </c>
      <c r="F47" s="32">
        <f t="shared" si="0"/>
        <v>385083.5</v>
      </c>
      <c r="G47" s="35">
        <v>240380.79999999999</v>
      </c>
      <c r="H47" s="35">
        <v>144702.70000000001</v>
      </c>
      <c r="I47" s="35"/>
      <c r="J47" s="32">
        <f t="shared" ref="J47:J52" si="28">SUM(K47:M47)</f>
        <v>0</v>
      </c>
      <c r="K47" s="35"/>
      <c r="L47" s="35"/>
      <c r="M47" s="35"/>
      <c r="N47" s="32">
        <f t="shared" si="25"/>
        <v>426259.6</v>
      </c>
      <c r="O47" s="35">
        <v>274077</v>
      </c>
      <c r="P47" s="35">
        <v>152182.6</v>
      </c>
      <c r="Q47" s="35"/>
      <c r="R47" s="32">
        <f t="shared" si="26"/>
        <v>457924.6</v>
      </c>
      <c r="S47" s="35">
        <v>299979.5</v>
      </c>
      <c r="T47" s="35">
        <v>157945.1</v>
      </c>
      <c r="U47" s="35"/>
      <c r="V47" s="41">
        <f t="shared" si="7"/>
        <v>0</v>
      </c>
      <c r="W47" s="29"/>
      <c r="X47" s="29"/>
    </row>
    <row r="48" spans="1:101" s="33" customFormat="1" ht="66" customHeight="1" x14ac:dyDescent="0.25">
      <c r="A48" s="68"/>
      <c r="B48" s="51" t="s">
        <v>41</v>
      </c>
      <c r="C48" s="46" t="s">
        <v>38</v>
      </c>
      <c r="D48" s="47" t="s">
        <v>39</v>
      </c>
      <c r="E48" s="46" t="s">
        <v>42</v>
      </c>
      <c r="F48" s="32">
        <f t="shared" si="0"/>
        <v>87869.8</v>
      </c>
      <c r="G48" s="35">
        <v>87869.8</v>
      </c>
      <c r="H48" s="35">
        <v>0</v>
      </c>
      <c r="I48" s="35"/>
      <c r="J48" s="32">
        <f t="shared" si="28"/>
        <v>0</v>
      </c>
      <c r="K48" s="35"/>
      <c r="L48" s="35"/>
      <c r="M48" s="35"/>
      <c r="N48" s="32">
        <f t="shared" si="25"/>
        <v>11421.5</v>
      </c>
      <c r="O48" s="35">
        <v>11421.5</v>
      </c>
      <c r="P48" s="35">
        <v>0</v>
      </c>
      <c r="Q48" s="35"/>
      <c r="R48" s="32">
        <f t="shared" si="26"/>
        <v>11421.5</v>
      </c>
      <c r="S48" s="35">
        <v>11421.5</v>
      </c>
      <c r="T48" s="35">
        <v>0</v>
      </c>
      <c r="U48" s="35"/>
      <c r="V48" s="41">
        <f t="shared" si="7"/>
        <v>0</v>
      </c>
    </row>
    <row r="49" spans="1:27" s="77" customFormat="1" ht="59.45" customHeight="1" x14ac:dyDescent="0.2">
      <c r="A49" s="68" t="s">
        <v>74</v>
      </c>
      <c r="B49" s="65" t="s">
        <v>71</v>
      </c>
      <c r="C49" s="56" t="s">
        <v>22</v>
      </c>
      <c r="D49" s="76" t="s">
        <v>22</v>
      </c>
      <c r="E49" s="56" t="s">
        <v>22</v>
      </c>
      <c r="F49" s="32">
        <f t="shared" si="0"/>
        <v>17993.7</v>
      </c>
      <c r="G49" s="32">
        <f>G51</f>
        <v>359.9</v>
      </c>
      <c r="H49" s="32">
        <f t="shared" ref="H49:I52" si="29">H51</f>
        <v>17633.8</v>
      </c>
      <c r="I49" s="32">
        <f t="shared" si="29"/>
        <v>0</v>
      </c>
      <c r="J49" s="32">
        <f>SUM(K49:M49)</f>
        <v>0</v>
      </c>
      <c r="K49" s="32">
        <f>K51</f>
        <v>0</v>
      </c>
      <c r="L49" s="32">
        <f>L51</f>
        <v>0</v>
      </c>
      <c r="M49" s="32">
        <f t="shared" ref="L49:M52" si="30">M51</f>
        <v>0</v>
      </c>
      <c r="N49" s="32">
        <f t="shared" si="25"/>
        <v>47939.3</v>
      </c>
      <c r="O49" s="32">
        <f>O51</f>
        <v>958.8</v>
      </c>
      <c r="P49" s="32">
        <f t="shared" ref="P49:Q52" si="31">P51</f>
        <v>46980.5</v>
      </c>
      <c r="Q49" s="32">
        <f t="shared" si="31"/>
        <v>0</v>
      </c>
      <c r="R49" s="32">
        <f t="shared" si="26"/>
        <v>0</v>
      </c>
      <c r="S49" s="32">
        <f>S51</f>
        <v>0</v>
      </c>
      <c r="T49" s="32">
        <f t="shared" ref="T49:U52" si="32">T51</f>
        <v>0</v>
      </c>
      <c r="U49" s="32">
        <f t="shared" si="32"/>
        <v>0</v>
      </c>
      <c r="V49" s="41">
        <f t="shared" si="7"/>
        <v>0</v>
      </c>
    </row>
    <row r="50" spans="1:27" s="33" customFormat="1" ht="18.75" customHeight="1" x14ac:dyDescent="0.25">
      <c r="A50" s="68"/>
      <c r="B50" s="51" t="s">
        <v>23</v>
      </c>
      <c r="C50" s="56"/>
      <c r="D50" s="76"/>
      <c r="E50" s="56"/>
      <c r="F50" s="32"/>
      <c r="G50" s="35"/>
      <c r="H50" s="35"/>
      <c r="I50" s="35"/>
      <c r="J50" s="32"/>
      <c r="K50" s="35"/>
      <c r="L50" s="35"/>
      <c r="M50" s="35"/>
      <c r="N50" s="32"/>
      <c r="O50" s="35"/>
      <c r="P50" s="35"/>
      <c r="Q50" s="35"/>
      <c r="R50" s="32"/>
      <c r="S50" s="35"/>
      <c r="T50" s="35"/>
      <c r="U50" s="35"/>
      <c r="V50" s="41"/>
    </row>
    <row r="51" spans="1:27" s="33" customFormat="1" ht="107.25" customHeight="1" x14ac:dyDescent="0.25">
      <c r="A51" s="68"/>
      <c r="B51" s="51" t="s">
        <v>72</v>
      </c>
      <c r="C51" s="46" t="s">
        <v>38</v>
      </c>
      <c r="D51" s="47" t="s">
        <v>39</v>
      </c>
      <c r="E51" s="46" t="s">
        <v>73</v>
      </c>
      <c r="F51" s="32">
        <f t="shared" si="0"/>
        <v>17993.7</v>
      </c>
      <c r="G51" s="35">
        <v>359.9</v>
      </c>
      <c r="H51" s="35">
        <v>17633.8</v>
      </c>
      <c r="I51" s="35"/>
      <c r="J51" s="32">
        <f t="shared" si="28"/>
        <v>0</v>
      </c>
      <c r="K51" s="35"/>
      <c r="L51" s="35"/>
      <c r="M51" s="35"/>
      <c r="N51" s="32">
        <f t="shared" si="25"/>
        <v>47939.3</v>
      </c>
      <c r="O51" s="35">
        <v>958.8</v>
      </c>
      <c r="P51" s="35">
        <v>46980.5</v>
      </c>
      <c r="Q51" s="35"/>
      <c r="R51" s="32">
        <f t="shared" si="26"/>
        <v>0</v>
      </c>
      <c r="S51" s="35"/>
      <c r="T51" s="35"/>
      <c r="U51" s="35"/>
      <c r="V51" s="41">
        <f t="shared" si="7"/>
        <v>0</v>
      </c>
    </row>
    <row r="52" spans="1:27" s="77" customFormat="1" ht="36.75" customHeight="1" x14ac:dyDescent="0.2">
      <c r="A52" s="68" t="s">
        <v>248</v>
      </c>
      <c r="B52" s="65" t="s">
        <v>75</v>
      </c>
      <c r="C52" s="56" t="s">
        <v>22</v>
      </c>
      <c r="D52" s="76" t="s">
        <v>22</v>
      </c>
      <c r="E52" s="56" t="s">
        <v>22</v>
      </c>
      <c r="F52" s="32">
        <f t="shared" si="0"/>
        <v>2747.3</v>
      </c>
      <c r="G52" s="32">
        <f>G54</f>
        <v>54.9</v>
      </c>
      <c r="H52" s="32">
        <f t="shared" si="29"/>
        <v>2692.4</v>
      </c>
      <c r="I52" s="32">
        <f t="shared" si="29"/>
        <v>0</v>
      </c>
      <c r="J52" s="32">
        <f t="shared" si="28"/>
        <v>0</v>
      </c>
      <c r="K52" s="32">
        <f>K54</f>
        <v>0</v>
      </c>
      <c r="L52" s="32">
        <f t="shared" si="30"/>
        <v>0</v>
      </c>
      <c r="M52" s="32">
        <f t="shared" si="30"/>
        <v>0</v>
      </c>
      <c r="N52" s="32">
        <f t="shared" si="25"/>
        <v>2294.3000000000002</v>
      </c>
      <c r="O52" s="32">
        <f>O54</f>
        <v>45.9</v>
      </c>
      <c r="P52" s="32">
        <f t="shared" si="31"/>
        <v>2248.4</v>
      </c>
      <c r="Q52" s="32">
        <f t="shared" si="31"/>
        <v>0</v>
      </c>
      <c r="R52" s="32">
        <f t="shared" si="26"/>
        <v>0</v>
      </c>
      <c r="S52" s="32">
        <f>S54</f>
        <v>0</v>
      </c>
      <c r="T52" s="32">
        <f t="shared" si="32"/>
        <v>0</v>
      </c>
      <c r="U52" s="32">
        <f t="shared" si="32"/>
        <v>0</v>
      </c>
      <c r="V52" s="41">
        <f t="shared" si="7"/>
        <v>0</v>
      </c>
    </row>
    <row r="53" spans="1:27" s="33" customFormat="1" ht="18.75" customHeight="1" x14ac:dyDescent="0.25">
      <c r="A53" s="68"/>
      <c r="B53" s="51" t="s">
        <v>23</v>
      </c>
      <c r="C53" s="46"/>
      <c r="D53" s="47"/>
      <c r="E53" s="46"/>
      <c r="F53" s="32"/>
      <c r="G53" s="35"/>
      <c r="H53" s="35"/>
      <c r="I53" s="35"/>
      <c r="J53" s="32"/>
      <c r="K53" s="35"/>
      <c r="L53" s="35"/>
      <c r="M53" s="35"/>
      <c r="N53" s="32"/>
      <c r="O53" s="35"/>
      <c r="P53" s="35"/>
      <c r="Q53" s="35"/>
      <c r="R53" s="32"/>
      <c r="S53" s="35"/>
      <c r="T53" s="35"/>
      <c r="U53" s="35"/>
      <c r="V53" s="41"/>
    </row>
    <row r="54" spans="1:27" s="33" customFormat="1" ht="141.75" customHeight="1" x14ac:dyDescent="0.25">
      <c r="A54" s="68"/>
      <c r="B54" s="51" t="s">
        <v>265</v>
      </c>
      <c r="C54" s="46" t="s">
        <v>38</v>
      </c>
      <c r="D54" s="47" t="s">
        <v>39</v>
      </c>
      <c r="E54" s="46" t="s">
        <v>76</v>
      </c>
      <c r="F54" s="32">
        <f t="shared" si="0"/>
        <v>2747.3</v>
      </c>
      <c r="G54" s="35">
        <v>54.9</v>
      </c>
      <c r="H54" s="35">
        <v>2692.4</v>
      </c>
      <c r="I54" s="35"/>
      <c r="J54" s="32">
        <f>SUM(K54:M54)</f>
        <v>0</v>
      </c>
      <c r="K54" s="35"/>
      <c r="L54" s="35"/>
      <c r="M54" s="35"/>
      <c r="N54" s="32">
        <f t="shared" si="25"/>
        <v>2294.3000000000002</v>
      </c>
      <c r="O54" s="35">
        <v>45.9</v>
      </c>
      <c r="P54" s="35">
        <v>2248.4</v>
      </c>
      <c r="Q54" s="35"/>
      <c r="R54" s="32">
        <f t="shared" si="26"/>
        <v>0</v>
      </c>
      <c r="S54" s="35"/>
      <c r="T54" s="35"/>
      <c r="U54" s="35"/>
      <c r="V54" s="41">
        <f t="shared" si="7"/>
        <v>0</v>
      </c>
    </row>
    <row r="55" spans="1:27" ht="33.6" customHeight="1" x14ac:dyDescent="0.25">
      <c r="A55" s="14" t="s">
        <v>77</v>
      </c>
      <c r="B55" s="22" t="s">
        <v>78</v>
      </c>
      <c r="C55" s="16" t="s">
        <v>22</v>
      </c>
      <c r="D55" s="16" t="s">
        <v>22</v>
      </c>
      <c r="E55" s="16" t="s">
        <v>22</v>
      </c>
      <c r="F55" s="34">
        <f>G55+H55+I55</f>
        <v>5038258.4000000004</v>
      </c>
      <c r="G55" s="34">
        <f>G56+G69+G78</f>
        <v>937910.3</v>
      </c>
      <c r="H55" s="34">
        <f t="shared" ref="H55:U55" si="33">H56+H69+H78</f>
        <v>4075715.6</v>
      </c>
      <c r="I55" s="34">
        <f t="shared" si="33"/>
        <v>24632.5</v>
      </c>
      <c r="J55" s="34">
        <f>K55+L55+M55</f>
        <v>22738.400000000001</v>
      </c>
      <c r="K55" s="34">
        <f t="shared" si="33"/>
        <v>9.4</v>
      </c>
      <c r="L55" s="34">
        <f t="shared" si="33"/>
        <v>22729</v>
      </c>
      <c r="M55" s="34">
        <f t="shared" si="33"/>
        <v>0</v>
      </c>
      <c r="N55" s="34">
        <f>O55+P55+Q55</f>
        <v>3394768.9</v>
      </c>
      <c r="O55" s="34">
        <f t="shared" si="33"/>
        <v>805657</v>
      </c>
      <c r="P55" s="34">
        <f t="shared" si="33"/>
        <v>2584927.5</v>
      </c>
      <c r="Q55" s="34">
        <f t="shared" si="33"/>
        <v>4184.3999999999996</v>
      </c>
      <c r="R55" s="34">
        <f>S55+T55+U55</f>
        <v>1345143.1</v>
      </c>
      <c r="S55" s="34">
        <f t="shared" si="33"/>
        <v>3112</v>
      </c>
      <c r="T55" s="34">
        <f t="shared" si="33"/>
        <v>1342031.1000000001</v>
      </c>
      <c r="U55" s="34">
        <f t="shared" si="33"/>
        <v>0</v>
      </c>
      <c r="V55" s="17">
        <f t="shared" si="7"/>
        <v>5.0000000000000001E-3</v>
      </c>
    </row>
    <row r="56" spans="1:27" s="33" customFormat="1" ht="31.9" customHeight="1" x14ac:dyDescent="0.25">
      <c r="A56" s="68" t="s">
        <v>79</v>
      </c>
      <c r="B56" s="65" t="s">
        <v>80</v>
      </c>
      <c r="C56" s="56" t="s">
        <v>22</v>
      </c>
      <c r="D56" s="56" t="s">
        <v>22</v>
      </c>
      <c r="E56" s="56" t="s">
        <v>22</v>
      </c>
      <c r="F56" s="32">
        <f t="shared" si="0"/>
        <v>3690646.7</v>
      </c>
      <c r="G56" s="32">
        <f>SUM(G58:G68)</f>
        <v>933728.9</v>
      </c>
      <c r="H56" s="32">
        <f>SUM(H58:H68)</f>
        <v>2732285.3</v>
      </c>
      <c r="I56" s="32">
        <f>SUM(I58:I68)</f>
        <v>24632.5</v>
      </c>
      <c r="J56" s="32">
        <f t="shared" ref="J56:J74" si="34">K56+L56+M56</f>
        <v>0</v>
      </c>
      <c r="K56" s="32">
        <f>SUM(K58:K68)</f>
        <v>0</v>
      </c>
      <c r="L56" s="32">
        <f>SUM(L58:L68)</f>
        <v>0</v>
      </c>
      <c r="M56" s="32">
        <f>SUM(M58:M68)</f>
        <v>0</v>
      </c>
      <c r="N56" s="32">
        <f t="shared" si="25"/>
        <v>1777383.9</v>
      </c>
      <c r="O56" s="32">
        <f t="shared" ref="O56:U56" si="35">SUM(O58:O68)</f>
        <v>795938.1</v>
      </c>
      <c r="P56" s="32">
        <f t="shared" si="35"/>
        <v>977261.4</v>
      </c>
      <c r="Q56" s="32">
        <f t="shared" si="35"/>
        <v>4184.3999999999996</v>
      </c>
      <c r="R56" s="32">
        <f t="shared" si="35"/>
        <v>0</v>
      </c>
      <c r="S56" s="32">
        <f t="shared" si="35"/>
        <v>0</v>
      </c>
      <c r="T56" s="32">
        <f t="shared" si="35"/>
        <v>0</v>
      </c>
      <c r="U56" s="32">
        <f t="shared" si="35"/>
        <v>0</v>
      </c>
      <c r="V56" s="41">
        <f t="shared" si="7"/>
        <v>0</v>
      </c>
      <c r="X56" s="29"/>
      <c r="Y56" s="29"/>
      <c r="Z56" s="29"/>
      <c r="AA56" s="29"/>
    </row>
    <row r="57" spans="1:27" s="33" customFormat="1" ht="18.75" x14ac:dyDescent="0.25">
      <c r="A57" s="45"/>
      <c r="B57" s="66" t="s">
        <v>23</v>
      </c>
      <c r="C57" s="63"/>
      <c r="D57" s="63"/>
      <c r="E57" s="63"/>
      <c r="F57" s="32"/>
      <c r="G57" s="32"/>
      <c r="H57" s="32"/>
      <c r="I57" s="32"/>
      <c r="J57" s="32"/>
      <c r="K57" s="32"/>
      <c r="L57" s="32"/>
      <c r="M57" s="32"/>
      <c r="N57" s="32"/>
      <c r="O57" s="32"/>
      <c r="P57" s="32"/>
      <c r="Q57" s="32"/>
      <c r="R57" s="32"/>
      <c r="S57" s="32"/>
      <c r="T57" s="32"/>
      <c r="U57" s="32"/>
      <c r="V57" s="41"/>
      <c r="X57" s="29"/>
    </row>
    <row r="58" spans="1:27" s="33" customFormat="1" ht="160.5" customHeight="1" x14ac:dyDescent="0.25">
      <c r="A58" s="45"/>
      <c r="B58" s="51" t="s">
        <v>247</v>
      </c>
      <c r="C58" s="46" t="s">
        <v>62</v>
      </c>
      <c r="D58" s="47" t="s">
        <v>63</v>
      </c>
      <c r="E58" s="49" t="s">
        <v>246</v>
      </c>
      <c r="F58" s="32">
        <f t="shared" si="0"/>
        <v>502948.3</v>
      </c>
      <c r="G58" s="35">
        <v>10047.799999999999</v>
      </c>
      <c r="H58" s="35">
        <v>492341.7</v>
      </c>
      <c r="I58" s="35">
        <v>558.79999999999995</v>
      </c>
      <c r="J58" s="32">
        <f t="shared" si="34"/>
        <v>0</v>
      </c>
      <c r="K58" s="35"/>
      <c r="L58" s="35"/>
      <c r="M58" s="35"/>
      <c r="N58" s="32">
        <f t="shared" si="25"/>
        <v>513536.3</v>
      </c>
      <c r="O58" s="35">
        <v>10260.5</v>
      </c>
      <c r="P58" s="35">
        <v>502762.3</v>
      </c>
      <c r="Q58" s="35">
        <v>513.5</v>
      </c>
      <c r="R58" s="32">
        <f t="shared" ref="R58:R110" si="36">S58+T58+U58</f>
        <v>0</v>
      </c>
      <c r="S58" s="35"/>
      <c r="T58" s="35"/>
      <c r="U58" s="35"/>
      <c r="V58" s="41">
        <f t="shared" si="7"/>
        <v>0</v>
      </c>
    </row>
    <row r="59" spans="1:27" s="33" customFormat="1" ht="57" customHeight="1" x14ac:dyDescent="0.25">
      <c r="A59" s="45"/>
      <c r="B59" s="51" t="s">
        <v>277</v>
      </c>
      <c r="C59" s="46" t="s">
        <v>81</v>
      </c>
      <c r="D59" s="47" t="s">
        <v>82</v>
      </c>
      <c r="E59" s="49" t="s">
        <v>83</v>
      </c>
      <c r="F59" s="32">
        <f t="shared" si="0"/>
        <v>28576.400000000001</v>
      </c>
      <c r="G59" s="35">
        <v>571.5</v>
      </c>
      <c r="H59" s="35">
        <v>28004.9</v>
      </c>
      <c r="I59" s="35"/>
      <c r="J59" s="32">
        <f t="shared" si="34"/>
        <v>0</v>
      </c>
      <c r="K59" s="35"/>
      <c r="L59" s="35"/>
      <c r="M59" s="35"/>
      <c r="N59" s="32">
        <f t="shared" si="25"/>
        <v>0</v>
      </c>
      <c r="O59" s="35">
        <v>0</v>
      </c>
      <c r="P59" s="35">
        <v>0</v>
      </c>
      <c r="Q59" s="35"/>
      <c r="R59" s="32">
        <f t="shared" si="36"/>
        <v>0</v>
      </c>
      <c r="S59" s="35"/>
      <c r="T59" s="35"/>
      <c r="U59" s="35"/>
      <c r="V59" s="41">
        <f t="shared" si="7"/>
        <v>0</v>
      </c>
    </row>
    <row r="60" spans="1:27" s="33" customFormat="1" ht="114.75" customHeight="1" x14ac:dyDescent="0.25">
      <c r="A60" s="45"/>
      <c r="B60" s="51" t="s">
        <v>84</v>
      </c>
      <c r="C60" s="46" t="s">
        <v>81</v>
      </c>
      <c r="D60" s="47" t="s">
        <v>82</v>
      </c>
      <c r="E60" s="49" t="s">
        <v>85</v>
      </c>
      <c r="F60" s="32">
        <f t="shared" si="0"/>
        <v>229356.7</v>
      </c>
      <c r="G60" s="35">
        <v>25213.5</v>
      </c>
      <c r="H60" s="35">
        <v>204000</v>
      </c>
      <c r="I60" s="35">
        <v>143.19999999999999</v>
      </c>
      <c r="J60" s="32">
        <f t="shared" si="34"/>
        <v>0</v>
      </c>
      <c r="K60" s="35"/>
      <c r="L60" s="35"/>
      <c r="M60" s="35"/>
      <c r="N60" s="32">
        <f t="shared" si="25"/>
        <v>47781.4</v>
      </c>
      <c r="O60" s="35">
        <v>5252.9</v>
      </c>
      <c r="P60" s="35">
        <v>42500</v>
      </c>
      <c r="Q60" s="35">
        <v>28.5</v>
      </c>
      <c r="R60" s="32">
        <f t="shared" si="36"/>
        <v>0</v>
      </c>
      <c r="S60" s="35"/>
      <c r="T60" s="35"/>
      <c r="U60" s="35"/>
      <c r="V60" s="41">
        <f t="shared" si="7"/>
        <v>0</v>
      </c>
    </row>
    <row r="61" spans="1:27" s="33" customFormat="1" ht="98.25" customHeight="1" x14ac:dyDescent="0.25">
      <c r="A61" s="45"/>
      <c r="B61" s="51" t="s">
        <v>86</v>
      </c>
      <c r="C61" s="46" t="s">
        <v>62</v>
      </c>
      <c r="D61" s="47" t="s">
        <v>63</v>
      </c>
      <c r="E61" s="48" t="s">
        <v>87</v>
      </c>
      <c r="F61" s="32">
        <f>G61+H61+I61</f>
        <v>2268698.5</v>
      </c>
      <c r="G61" s="35">
        <v>248172.2</v>
      </c>
      <c r="H61" s="35">
        <v>2007938.7</v>
      </c>
      <c r="I61" s="35">
        <v>12587.6</v>
      </c>
      <c r="J61" s="32">
        <f t="shared" si="34"/>
        <v>0</v>
      </c>
      <c r="K61" s="35"/>
      <c r="L61" s="35"/>
      <c r="M61" s="35"/>
      <c r="N61" s="32">
        <f t="shared" si="25"/>
        <v>485547.6</v>
      </c>
      <c r="O61" s="35">
        <v>53393.2</v>
      </c>
      <c r="P61" s="35">
        <v>431999.1</v>
      </c>
      <c r="Q61" s="35">
        <v>155.30000000000001</v>
      </c>
      <c r="R61" s="32">
        <f t="shared" si="36"/>
        <v>0</v>
      </c>
      <c r="S61" s="35"/>
      <c r="T61" s="35"/>
      <c r="U61" s="35"/>
      <c r="V61" s="41">
        <f t="shared" si="7"/>
        <v>0</v>
      </c>
    </row>
    <row r="62" spans="1:27" s="33" customFormat="1" ht="56.25" customHeight="1" x14ac:dyDescent="0.25">
      <c r="A62" s="45"/>
      <c r="B62" s="51" t="s">
        <v>278</v>
      </c>
      <c r="C62" s="46" t="s">
        <v>81</v>
      </c>
      <c r="D62" s="47" t="s">
        <v>82</v>
      </c>
      <c r="E62" s="49" t="s">
        <v>275</v>
      </c>
      <c r="F62" s="32">
        <f t="shared" si="0"/>
        <v>0</v>
      </c>
      <c r="G62" s="35">
        <v>0</v>
      </c>
      <c r="H62" s="35">
        <v>0</v>
      </c>
      <c r="I62" s="35"/>
      <c r="J62" s="32">
        <f t="shared" si="34"/>
        <v>0</v>
      </c>
      <c r="K62" s="35"/>
      <c r="L62" s="35"/>
      <c r="M62" s="35"/>
      <c r="N62" s="32">
        <f t="shared" si="25"/>
        <v>50000</v>
      </c>
      <c r="O62" s="35">
        <v>50000</v>
      </c>
      <c r="P62" s="35">
        <v>0</v>
      </c>
      <c r="Q62" s="35"/>
      <c r="R62" s="32">
        <f t="shared" si="36"/>
        <v>0</v>
      </c>
      <c r="S62" s="35"/>
      <c r="T62" s="35"/>
      <c r="U62" s="35"/>
      <c r="V62" s="41" t="e">
        <f t="shared" si="7"/>
        <v>#DIV/0!</v>
      </c>
    </row>
    <row r="63" spans="1:27" s="33" customFormat="1" ht="77.25" customHeight="1" x14ac:dyDescent="0.25">
      <c r="A63" s="45"/>
      <c r="B63" s="51" t="s">
        <v>279</v>
      </c>
      <c r="C63" s="46" t="s">
        <v>81</v>
      </c>
      <c r="D63" s="47" t="s">
        <v>82</v>
      </c>
      <c r="E63" s="49" t="s">
        <v>276</v>
      </c>
      <c r="F63" s="32">
        <f t="shared" si="0"/>
        <v>0</v>
      </c>
      <c r="G63" s="35">
        <v>0</v>
      </c>
      <c r="H63" s="35">
        <v>0</v>
      </c>
      <c r="I63" s="35"/>
      <c r="J63" s="32">
        <f t="shared" si="34"/>
        <v>0</v>
      </c>
      <c r="K63" s="35"/>
      <c r="L63" s="35"/>
      <c r="M63" s="35"/>
      <c r="N63" s="32">
        <f t="shared" si="25"/>
        <v>108726.2</v>
      </c>
      <c r="O63" s="35">
        <v>108726.2</v>
      </c>
      <c r="P63" s="35">
        <v>0</v>
      </c>
      <c r="Q63" s="35"/>
      <c r="R63" s="32">
        <f t="shared" si="36"/>
        <v>0</v>
      </c>
      <c r="S63" s="35"/>
      <c r="T63" s="35"/>
      <c r="U63" s="35"/>
      <c r="V63" s="41" t="e">
        <f t="shared" si="7"/>
        <v>#DIV/0!</v>
      </c>
    </row>
    <row r="64" spans="1:27" s="33" customFormat="1" ht="177.75" customHeight="1" x14ac:dyDescent="0.25">
      <c r="A64" s="45"/>
      <c r="B64" s="51" t="s">
        <v>280</v>
      </c>
      <c r="C64" s="46" t="s">
        <v>62</v>
      </c>
      <c r="D64" s="47" t="s">
        <v>63</v>
      </c>
      <c r="E64" s="48" t="s">
        <v>245</v>
      </c>
      <c r="F64" s="32">
        <f t="shared" si="0"/>
        <v>481493.8</v>
      </c>
      <c r="G64" s="35">
        <v>480925.5</v>
      </c>
      <c r="H64" s="35">
        <v>0</v>
      </c>
      <c r="I64" s="35">
        <v>568.29999999999995</v>
      </c>
      <c r="J64" s="32">
        <f t="shared" si="34"/>
        <v>0</v>
      </c>
      <c r="K64" s="35"/>
      <c r="L64" s="35"/>
      <c r="M64" s="35"/>
      <c r="N64" s="32">
        <f t="shared" si="25"/>
        <v>568318.30000000005</v>
      </c>
      <c r="O64" s="35">
        <v>567750</v>
      </c>
      <c r="P64" s="35">
        <v>0</v>
      </c>
      <c r="Q64" s="35">
        <v>568.29999999999995</v>
      </c>
      <c r="R64" s="32">
        <f t="shared" si="36"/>
        <v>0</v>
      </c>
      <c r="S64" s="35"/>
      <c r="T64" s="35"/>
      <c r="U64" s="35"/>
      <c r="V64" s="41">
        <f t="shared" si="7"/>
        <v>0</v>
      </c>
    </row>
    <row r="65" spans="1:22" s="33" customFormat="1" ht="150.75" customHeight="1" x14ac:dyDescent="0.25">
      <c r="A65" s="45"/>
      <c r="B65" s="51" t="s">
        <v>311</v>
      </c>
      <c r="C65" s="46" t="s">
        <v>81</v>
      </c>
      <c r="D65" s="47" t="s">
        <v>82</v>
      </c>
      <c r="E65" s="48" t="s">
        <v>310</v>
      </c>
      <c r="F65" s="32">
        <f t="shared" si="0"/>
        <v>7.6</v>
      </c>
      <c r="G65" s="35"/>
      <c r="H65" s="35"/>
      <c r="I65" s="35">
        <v>7.6</v>
      </c>
      <c r="J65" s="32">
        <f t="shared" si="34"/>
        <v>0</v>
      </c>
      <c r="K65" s="35"/>
      <c r="L65" s="35"/>
      <c r="M65" s="35"/>
      <c r="N65" s="32">
        <f t="shared" si="25"/>
        <v>9.6</v>
      </c>
      <c r="O65" s="35"/>
      <c r="P65" s="35"/>
      <c r="Q65" s="35">
        <v>9.6</v>
      </c>
      <c r="R65" s="32">
        <f t="shared" si="36"/>
        <v>0</v>
      </c>
      <c r="S65" s="35"/>
      <c r="T65" s="35"/>
      <c r="U65" s="35"/>
      <c r="V65" s="41">
        <f t="shared" si="7"/>
        <v>0</v>
      </c>
    </row>
    <row r="66" spans="1:22" s="33" customFormat="1" ht="115.5" customHeight="1" x14ac:dyDescent="0.25">
      <c r="A66" s="45"/>
      <c r="B66" s="51" t="s">
        <v>281</v>
      </c>
      <c r="C66" s="46" t="s">
        <v>62</v>
      </c>
      <c r="D66" s="47" t="s">
        <v>63</v>
      </c>
      <c r="E66" s="49" t="s">
        <v>236</v>
      </c>
      <c r="F66" s="32">
        <f t="shared" si="0"/>
        <v>64028.1</v>
      </c>
      <c r="G66" s="35">
        <v>60524.3</v>
      </c>
      <c r="H66" s="35">
        <v>0</v>
      </c>
      <c r="I66" s="35">
        <v>3503.8</v>
      </c>
      <c r="J66" s="32">
        <f t="shared" si="34"/>
        <v>0</v>
      </c>
      <c r="K66" s="35"/>
      <c r="L66" s="35"/>
      <c r="M66" s="35"/>
      <c r="N66" s="32">
        <f t="shared" si="25"/>
        <v>2909.1</v>
      </c>
      <c r="O66" s="35">
        <v>0</v>
      </c>
      <c r="P66" s="35">
        <v>0</v>
      </c>
      <c r="Q66" s="35">
        <v>2909.1</v>
      </c>
      <c r="R66" s="32">
        <f t="shared" si="36"/>
        <v>0</v>
      </c>
      <c r="S66" s="35"/>
      <c r="T66" s="35"/>
      <c r="U66" s="35"/>
      <c r="V66" s="41">
        <f t="shared" si="7"/>
        <v>0</v>
      </c>
    </row>
    <row r="67" spans="1:22" s="33" customFormat="1" ht="42" customHeight="1" x14ac:dyDescent="0.25">
      <c r="A67" s="45"/>
      <c r="B67" s="51" t="s">
        <v>88</v>
      </c>
      <c r="C67" s="46" t="s">
        <v>81</v>
      </c>
      <c r="D67" s="47" t="s">
        <v>82</v>
      </c>
      <c r="E67" s="49" t="s">
        <v>89</v>
      </c>
      <c r="F67" s="32">
        <f t="shared" si="0"/>
        <v>1271.4000000000001</v>
      </c>
      <c r="G67" s="35">
        <v>1270.3</v>
      </c>
      <c r="H67" s="35">
        <v>0</v>
      </c>
      <c r="I67" s="35">
        <v>1.1000000000000001</v>
      </c>
      <c r="J67" s="32">
        <f t="shared" si="34"/>
        <v>0</v>
      </c>
      <c r="K67" s="35"/>
      <c r="L67" s="35"/>
      <c r="M67" s="35"/>
      <c r="N67" s="32">
        <f t="shared" si="25"/>
        <v>555.4</v>
      </c>
      <c r="O67" s="35">
        <v>555.29999999999995</v>
      </c>
      <c r="P67" s="35">
        <v>0</v>
      </c>
      <c r="Q67" s="35">
        <v>0.1</v>
      </c>
      <c r="R67" s="32">
        <f t="shared" si="36"/>
        <v>0</v>
      </c>
      <c r="S67" s="35"/>
      <c r="T67" s="35"/>
      <c r="U67" s="35"/>
      <c r="V67" s="41">
        <f t="shared" si="7"/>
        <v>0</v>
      </c>
    </row>
    <row r="68" spans="1:22" s="33" customFormat="1" ht="63.75" customHeight="1" x14ac:dyDescent="0.25">
      <c r="A68" s="45"/>
      <c r="B68" s="51" t="s">
        <v>90</v>
      </c>
      <c r="C68" s="46" t="s">
        <v>81</v>
      </c>
      <c r="D68" s="47" t="s">
        <v>82</v>
      </c>
      <c r="E68" s="49" t="s">
        <v>91</v>
      </c>
      <c r="F68" s="32">
        <f t="shared" si="0"/>
        <v>114265.9</v>
      </c>
      <c r="G68" s="35">
        <v>107003.8</v>
      </c>
      <c r="H68" s="35">
        <v>0</v>
      </c>
      <c r="I68" s="35">
        <v>7262.1</v>
      </c>
      <c r="J68" s="32">
        <f t="shared" si="34"/>
        <v>0</v>
      </c>
      <c r="K68" s="35"/>
      <c r="L68" s="35"/>
      <c r="M68" s="35"/>
      <c r="N68" s="32">
        <f t="shared" si="25"/>
        <v>0</v>
      </c>
      <c r="O68" s="35">
        <v>0</v>
      </c>
      <c r="P68" s="35">
        <v>0</v>
      </c>
      <c r="Q68" s="35">
        <v>0</v>
      </c>
      <c r="R68" s="32">
        <f t="shared" si="36"/>
        <v>0</v>
      </c>
      <c r="S68" s="35"/>
      <c r="T68" s="35"/>
      <c r="U68" s="35"/>
      <c r="V68" s="41">
        <f t="shared" si="7"/>
        <v>0</v>
      </c>
    </row>
    <row r="69" spans="1:22" s="33" customFormat="1" ht="34.5" customHeight="1" x14ac:dyDescent="0.25">
      <c r="A69" s="68" t="s">
        <v>92</v>
      </c>
      <c r="B69" s="65" t="s">
        <v>93</v>
      </c>
      <c r="C69" s="56" t="s">
        <v>22</v>
      </c>
      <c r="D69" s="56" t="s">
        <v>22</v>
      </c>
      <c r="E69" s="56" t="s">
        <v>22</v>
      </c>
      <c r="F69" s="32">
        <f t="shared" si="0"/>
        <v>1347611.7</v>
      </c>
      <c r="G69" s="32">
        <f>SUM(G71:G77)</f>
        <v>4181.3999999999996</v>
      </c>
      <c r="H69" s="32">
        <f t="shared" ref="H69:I69" si="37">SUM(H71:H77)</f>
        <v>1343430.3</v>
      </c>
      <c r="I69" s="32">
        <f t="shared" si="37"/>
        <v>0</v>
      </c>
      <c r="J69" s="32">
        <f t="shared" si="34"/>
        <v>22738.400000000001</v>
      </c>
      <c r="K69" s="32">
        <f>SUM(K71:K77)</f>
        <v>9.4</v>
      </c>
      <c r="L69" s="32">
        <f>SUM(L71:L77)</f>
        <v>22729</v>
      </c>
      <c r="M69" s="32">
        <f t="shared" ref="M69" si="38">SUM(M71:M77)</f>
        <v>0</v>
      </c>
      <c r="N69" s="32">
        <f t="shared" si="25"/>
        <v>1362879.2</v>
      </c>
      <c r="O69" s="32">
        <f>SUM(O71:O77)</f>
        <v>4628.7</v>
      </c>
      <c r="P69" s="32">
        <f t="shared" ref="P69:Q69" si="39">SUM(P71:P77)</f>
        <v>1358250.5</v>
      </c>
      <c r="Q69" s="32">
        <f t="shared" si="39"/>
        <v>0</v>
      </c>
      <c r="R69" s="32">
        <f t="shared" si="36"/>
        <v>1345143.1</v>
      </c>
      <c r="S69" s="32">
        <f>SUM(S71:S77)</f>
        <v>3112</v>
      </c>
      <c r="T69" s="32">
        <f t="shared" ref="T69:U69" si="40">SUM(T71:T77)</f>
        <v>1342031.1000000001</v>
      </c>
      <c r="U69" s="32">
        <f t="shared" si="40"/>
        <v>0</v>
      </c>
      <c r="V69" s="41">
        <f t="shared" si="7"/>
        <v>1.7000000000000001E-2</v>
      </c>
    </row>
    <row r="70" spans="1:22" s="33" customFormat="1" ht="18.75" x14ac:dyDescent="0.25">
      <c r="A70" s="45"/>
      <c r="B70" s="66" t="s">
        <v>23</v>
      </c>
      <c r="C70" s="63"/>
      <c r="D70" s="63"/>
      <c r="E70" s="63"/>
      <c r="F70" s="32"/>
      <c r="G70" s="32"/>
      <c r="H70" s="32"/>
      <c r="I70" s="32"/>
      <c r="J70" s="32"/>
      <c r="K70" s="32"/>
      <c r="L70" s="32"/>
      <c r="M70" s="32"/>
      <c r="N70" s="32"/>
      <c r="O70" s="32"/>
      <c r="P70" s="32"/>
      <c r="Q70" s="32"/>
      <c r="R70" s="32"/>
      <c r="S70" s="32"/>
      <c r="T70" s="32"/>
      <c r="U70" s="32"/>
      <c r="V70" s="41"/>
    </row>
    <row r="71" spans="1:22" s="33" customFormat="1" ht="180.75" customHeight="1" x14ac:dyDescent="0.25">
      <c r="A71" s="45"/>
      <c r="B71" s="51" t="s">
        <v>94</v>
      </c>
      <c r="C71" s="46" t="s">
        <v>95</v>
      </c>
      <c r="D71" s="47" t="s">
        <v>96</v>
      </c>
      <c r="E71" s="46" t="s">
        <v>97</v>
      </c>
      <c r="F71" s="32">
        <f t="shared" si="0"/>
        <v>203.1</v>
      </c>
      <c r="G71" s="35">
        <v>0</v>
      </c>
      <c r="H71" s="35">
        <v>203.1</v>
      </c>
      <c r="I71" s="32"/>
      <c r="J71" s="32">
        <f t="shared" si="34"/>
        <v>0</v>
      </c>
      <c r="K71" s="43"/>
      <c r="L71" s="43"/>
      <c r="M71" s="32"/>
      <c r="N71" s="32">
        <f t="shared" si="25"/>
        <v>203.1</v>
      </c>
      <c r="O71" s="35">
        <v>0</v>
      </c>
      <c r="P71" s="35">
        <v>203.1</v>
      </c>
      <c r="Q71" s="32"/>
      <c r="R71" s="32">
        <f t="shared" si="36"/>
        <v>203.1</v>
      </c>
      <c r="S71" s="35">
        <v>0</v>
      </c>
      <c r="T71" s="35">
        <v>203.1</v>
      </c>
      <c r="U71" s="32"/>
      <c r="V71" s="41">
        <f t="shared" si="7"/>
        <v>0</v>
      </c>
    </row>
    <row r="72" spans="1:22" s="33" customFormat="1" ht="202.5" customHeight="1" x14ac:dyDescent="0.25">
      <c r="A72" s="45"/>
      <c r="B72" s="51" t="s">
        <v>94</v>
      </c>
      <c r="C72" s="46" t="s">
        <v>81</v>
      </c>
      <c r="D72" s="47" t="s">
        <v>82</v>
      </c>
      <c r="E72" s="46" t="s">
        <v>97</v>
      </c>
      <c r="F72" s="32">
        <f t="shared" si="0"/>
        <v>34940.6</v>
      </c>
      <c r="G72" s="35">
        <v>0</v>
      </c>
      <c r="H72" s="35">
        <v>34940.6</v>
      </c>
      <c r="I72" s="32"/>
      <c r="J72" s="32">
        <f t="shared" si="34"/>
        <v>281.2</v>
      </c>
      <c r="K72" s="35">
        <v>0</v>
      </c>
      <c r="L72" s="35">
        <v>281.23</v>
      </c>
      <c r="M72" s="32"/>
      <c r="N72" s="32">
        <f t="shared" si="25"/>
        <v>41493.5</v>
      </c>
      <c r="O72" s="35">
        <v>0</v>
      </c>
      <c r="P72" s="35">
        <v>41493.5</v>
      </c>
      <c r="Q72" s="32"/>
      <c r="R72" s="32">
        <f t="shared" si="36"/>
        <v>41470.5</v>
      </c>
      <c r="S72" s="35">
        <v>0</v>
      </c>
      <c r="T72" s="35">
        <v>41470.5</v>
      </c>
      <c r="U72" s="32"/>
      <c r="V72" s="41">
        <f t="shared" si="7"/>
        <v>8.0000000000000002E-3</v>
      </c>
    </row>
    <row r="73" spans="1:22" s="33" customFormat="1" ht="99" customHeight="1" x14ac:dyDescent="0.25">
      <c r="A73" s="45"/>
      <c r="B73" s="51" t="s">
        <v>98</v>
      </c>
      <c r="C73" s="46" t="s">
        <v>81</v>
      </c>
      <c r="D73" s="47" t="s">
        <v>82</v>
      </c>
      <c r="E73" s="46" t="s">
        <v>99</v>
      </c>
      <c r="F73" s="32">
        <f t="shared" si="0"/>
        <v>82570.2</v>
      </c>
      <c r="G73" s="35">
        <v>1651.4</v>
      </c>
      <c r="H73" s="35">
        <v>80918.8</v>
      </c>
      <c r="I73" s="32"/>
      <c r="J73" s="32">
        <f t="shared" si="34"/>
        <v>471.5</v>
      </c>
      <c r="K73" s="35">
        <v>9.4</v>
      </c>
      <c r="L73" s="35">
        <v>462.09</v>
      </c>
      <c r="M73" s="32"/>
      <c r="N73" s="32">
        <f t="shared" si="25"/>
        <v>93935.6</v>
      </c>
      <c r="O73" s="35">
        <v>1878.7</v>
      </c>
      <c r="P73" s="35">
        <v>92056.9</v>
      </c>
      <c r="Q73" s="32"/>
      <c r="R73" s="32">
        <f t="shared" si="36"/>
        <v>95099.9</v>
      </c>
      <c r="S73" s="35">
        <v>1902</v>
      </c>
      <c r="T73" s="35">
        <v>93197.9</v>
      </c>
      <c r="U73" s="32"/>
      <c r="V73" s="41">
        <f t="shared" si="7"/>
        <v>6.0000000000000001E-3</v>
      </c>
    </row>
    <row r="74" spans="1:22" s="33" customFormat="1" ht="111.75" customHeight="1" x14ac:dyDescent="0.25">
      <c r="A74" s="45"/>
      <c r="B74" s="51" t="s">
        <v>100</v>
      </c>
      <c r="C74" s="46" t="s">
        <v>81</v>
      </c>
      <c r="D74" s="47" t="s">
        <v>82</v>
      </c>
      <c r="E74" s="46" t="s">
        <v>101</v>
      </c>
      <c r="F74" s="32">
        <f t="shared" si="0"/>
        <v>23000</v>
      </c>
      <c r="G74" s="35">
        <v>2530</v>
      </c>
      <c r="H74" s="35">
        <v>20470</v>
      </c>
      <c r="I74" s="32"/>
      <c r="J74" s="32">
        <f t="shared" si="34"/>
        <v>0</v>
      </c>
      <c r="K74" s="35"/>
      <c r="L74" s="35"/>
      <c r="M74" s="32"/>
      <c r="N74" s="32">
        <f t="shared" si="25"/>
        <v>25000</v>
      </c>
      <c r="O74" s="35">
        <v>2750</v>
      </c>
      <c r="P74" s="35">
        <v>22250</v>
      </c>
      <c r="Q74" s="32"/>
      <c r="R74" s="32">
        <f t="shared" si="36"/>
        <v>11000</v>
      </c>
      <c r="S74" s="35">
        <v>1210</v>
      </c>
      <c r="T74" s="35">
        <v>9790</v>
      </c>
      <c r="U74" s="32"/>
      <c r="V74" s="41">
        <f t="shared" si="7"/>
        <v>0</v>
      </c>
    </row>
    <row r="75" spans="1:22" s="33" customFormat="1" ht="158.25" customHeight="1" x14ac:dyDescent="0.25">
      <c r="A75" s="45"/>
      <c r="B75" s="51" t="s">
        <v>102</v>
      </c>
      <c r="C75" s="46" t="s">
        <v>81</v>
      </c>
      <c r="D75" s="47" t="s">
        <v>82</v>
      </c>
      <c r="E75" s="49" t="s">
        <v>103</v>
      </c>
      <c r="F75" s="32">
        <f t="shared" si="0"/>
        <v>1089497.5</v>
      </c>
      <c r="G75" s="35">
        <v>0</v>
      </c>
      <c r="H75" s="35">
        <v>1089497.5</v>
      </c>
      <c r="I75" s="35"/>
      <c r="J75" s="32">
        <f t="shared" ref="J75:J80" si="41">SUM(K75:M75)</f>
        <v>12732.4</v>
      </c>
      <c r="K75" s="35">
        <v>0</v>
      </c>
      <c r="L75" s="35">
        <v>12732.38</v>
      </c>
      <c r="M75" s="35"/>
      <c r="N75" s="32">
        <f t="shared" si="25"/>
        <v>1084166.2</v>
      </c>
      <c r="O75" s="35">
        <v>0</v>
      </c>
      <c r="P75" s="35">
        <v>1084166.2</v>
      </c>
      <c r="Q75" s="35"/>
      <c r="R75" s="32">
        <f t="shared" si="36"/>
        <v>1082011</v>
      </c>
      <c r="S75" s="35">
        <v>0</v>
      </c>
      <c r="T75" s="35">
        <v>1082011</v>
      </c>
      <c r="U75" s="35"/>
      <c r="V75" s="41">
        <f t="shared" si="7"/>
        <v>1.2E-2</v>
      </c>
    </row>
    <row r="76" spans="1:22" s="33" customFormat="1" ht="186" customHeight="1" x14ac:dyDescent="0.25">
      <c r="A76" s="45"/>
      <c r="B76" s="51" t="s">
        <v>104</v>
      </c>
      <c r="C76" s="46" t="s">
        <v>95</v>
      </c>
      <c r="D76" s="47" t="s">
        <v>96</v>
      </c>
      <c r="E76" s="49" t="s">
        <v>105</v>
      </c>
      <c r="F76" s="32">
        <f t="shared" si="0"/>
        <v>7413.6</v>
      </c>
      <c r="G76" s="35">
        <v>0</v>
      </c>
      <c r="H76" s="35">
        <v>7413.6</v>
      </c>
      <c r="I76" s="35"/>
      <c r="J76" s="32">
        <f t="shared" si="41"/>
        <v>0</v>
      </c>
      <c r="K76" s="35"/>
      <c r="L76" s="35"/>
      <c r="M76" s="35"/>
      <c r="N76" s="32">
        <f t="shared" si="25"/>
        <v>7616.7</v>
      </c>
      <c r="O76" s="35">
        <v>0</v>
      </c>
      <c r="P76" s="35">
        <v>7616.7</v>
      </c>
      <c r="Q76" s="35"/>
      <c r="R76" s="32">
        <f t="shared" si="36"/>
        <v>7616.7</v>
      </c>
      <c r="S76" s="35">
        <v>0</v>
      </c>
      <c r="T76" s="35">
        <v>7616.7</v>
      </c>
      <c r="U76" s="35"/>
      <c r="V76" s="41">
        <f t="shared" si="7"/>
        <v>0</v>
      </c>
    </row>
    <row r="77" spans="1:22" s="33" customFormat="1" ht="189.75" customHeight="1" x14ac:dyDescent="0.25">
      <c r="A77" s="45"/>
      <c r="B77" s="51" t="s">
        <v>104</v>
      </c>
      <c r="C77" s="46" t="s">
        <v>81</v>
      </c>
      <c r="D77" s="47" t="s">
        <v>82</v>
      </c>
      <c r="E77" s="49" t="s">
        <v>105</v>
      </c>
      <c r="F77" s="32">
        <f t="shared" ref="F77:F150" si="42">G77+H77+I77</f>
        <v>109986.7</v>
      </c>
      <c r="G77" s="35">
        <v>0</v>
      </c>
      <c r="H77" s="35">
        <v>109986.7</v>
      </c>
      <c r="I77" s="35"/>
      <c r="J77" s="32">
        <f t="shared" si="41"/>
        <v>9253.2999999999993</v>
      </c>
      <c r="K77" s="35">
        <v>0</v>
      </c>
      <c r="L77" s="35">
        <v>9253.31</v>
      </c>
      <c r="M77" s="35"/>
      <c r="N77" s="32">
        <f t="shared" si="25"/>
        <v>110464.1</v>
      </c>
      <c r="O77" s="35">
        <v>0</v>
      </c>
      <c r="P77" s="35">
        <v>110464.1</v>
      </c>
      <c r="Q77" s="35"/>
      <c r="R77" s="32">
        <f t="shared" si="36"/>
        <v>107741.9</v>
      </c>
      <c r="S77" s="35">
        <v>0</v>
      </c>
      <c r="T77" s="35">
        <v>107741.9</v>
      </c>
      <c r="U77" s="35"/>
      <c r="V77" s="41">
        <f t="shared" ref="V77:V142" si="43">J77/F77</f>
        <v>8.4000000000000005E-2</v>
      </c>
    </row>
    <row r="78" spans="1:22" s="33" customFormat="1" ht="39" customHeight="1" x14ac:dyDescent="0.25">
      <c r="A78" s="68" t="s">
        <v>106</v>
      </c>
      <c r="B78" s="65" t="s">
        <v>284</v>
      </c>
      <c r="C78" s="56" t="s">
        <v>22</v>
      </c>
      <c r="D78" s="76" t="s">
        <v>22</v>
      </c>
      <c r="E78" s="83" t="s">
        <v>22</v>
      </c>
      <c r="F78" s="32">
        <f t="shared" si="42"/>
        <v>0</v>
      </c>
      <c r="G78" s="35">
        <f>G80</f>
        <v>0</v>
      </c>
      <c r="H78" s="35">
        <f t="shared" ref="H78:I78" si="44">H80</f>
        <v>0</v>
      </c>
      <c r="I78" s="35">
        <f t="shared" si="44"/>
        <v>0</v>
      </c>
      <c r="J78" s="32">
        <f t="shared" si="41"/>
        <v>0</v>
      </c>
      <c r="K78" s="35">
        <f>K80</f>
        <v>0</v>
      </c>
      <c r="L78" s="35">
        <f>L80</f>
        <v>0</v>
      </c>
      <c r="M78" s="35">
        <f>M80</f>
        <v>0</v>
      </c>
      <c r="N78" s="32">
        <f t="shared" si="25"/>
        <v>254505.8</v>
      </c>
      <c r="O78" s="35">
        <f>O80</f>
        <v>5090.2</v>
      </c>
      <c r="P78" s="35">
        <f t="shared" ref="P78:Q78" si="45">P80</f>
        <v>249415.6</v>
      </c>
      <c r="Q78" s="35">
        <f t="shared" si="45"/>
        <v>0</v>
      </c>
      <c r="R78" s="32">
        <f t="shared" si="36"/>
        <v>0</v>
      </c>
      <c r="S78" s="35">
        <f>S80</f>
        <v>0</v>
      </c>
      <c r="T78" s="35">
        <f t="shared" ref="T78:U78" si="46">T80</f>
        <v>0</v>
      </c>
      <c r="U78" s="35">
        <f t="shared" si="46"/>
        <v>0</v>
      </c>
      <c r="V78" s="41" t="e">
        <f t="shared" si="43"/>
        <v>#DIV/0!</v>
      </c>
    </row>
    <row r="79" spans="1:22" s="33" customFormat="1" ht="17.25" customHeight="1" x14ac:dyDescent="0.25">
      <c r="A79" s="68"/>
      <c r="B79" s="51" t="s">
        <v>23</v>
      </c>
      <c r="C79" s="46"/>
      <c r="D79" s="47"/>
      <c r="E79" s="49"/>
      <c r="F79" s="32"/>
      <c r="G79" s="35"/>
      <c r="H79" s="35"/>
      <c r="I79" s="35"/>
      <c r="J79" s="32"/>
      <c r="K79" s="35"/>
      <c r="L79" s="35"/>
      <c r="M79" s="35"/>
      <c r="N79" s="32"/>
      <c r="O79" s="35"/>
      <c r="P79" s="35"/>
      <c r="Q79" s="35"/>
      <c r="R79" s="32">
        <f t="shared" si="36"/>
        <v>0</v>
      </c>
      <c r="S79" s="35"/>
      <c r="T79" s="35"/>
      <c r="U79" s="35"/>
      <c r="V79" s="41"/>
    </row>
    <row r="80" spans="1:22" s="33" customFormat="1" ht="70.5" customHeight="1" x14ac:dyDescent="0.25">
      <c r="A80" s="45"/>
      <c r="B80" s="51" t="s">
        <v>283</v>
      </c>
      <c r="C80" s="46" t="s">
        <v>62</v>
      </c>
      <c r="D80" s="47" t="s">
        <v>63</v>
      </c>
      <c r="E80" s="49" t="s">
        <v>282</v>
      </c>
      <c r="F80" s="32">
        <f t="shared" si="42"/>
        <v>0</v>
      </c>
      <c r="G80" s="35"/>
      <c r="H80" s="35"/>
      <c r="I80" s="35"/>
      <c r="J80" s="32">
        <f t="shared" si="41"/>
        <v>0</v>
      </c>
      <c r="K80" s="35"/>
      <c r="L80" s="35"/>
      <c r="M80" s="35"/>
      <c r="N80" s="32">
        <f t="shared" si="25"/>
        <v>254505.8</v>
      </c>
      <c r="O80" s="35">
        <v>5090.2</v>
      </c>
      <c r="P80" s="35">
        <v>249415.6</v>
      </c>
      <c r="Q80" s="35"/>
      <c r="R80" s="32">
        <f t="shared" si="36"/>
        <v>0</v>
      </c>
      <c r="S80" s="35"/>
      <c r="T80" s="35"/>
      <c r="U80" s="35"/>
      <c r="V80" s="41" t="e">
        <f t="shared" si="43"/>
        <v>#DIV/0!</v>
      </c>
    </row>
    <row r="81" spans="1:101" ht="38.25" customHeight="1" x14ac:dyDescent="0.25">
      <c r="A81" s="14" t="s">
        <v>107</v>
      </c>
      <c r="B81" s="15" t="s">
        <v>108</v>
      </c>
      <c r="C81" s="16" t="s">
        <v>22</v>
      </c>
      <c r="D81" s="16" t="s">
        <v>22</v>
      </c>
      <c r="E81" s="16" t="s">
        <v>22</v>
      </c>
      <c r="F81" s="34">
        <f t="shared" si="42"/>
        <v>133170.29999999999</v>
      </c>
      <c r="G81" s="34">
        <f>G87+G82</f>
        <v>78441.899999999994</v>
      </c>
      <c r="H81" s="34">
        <f t="shared" ref="H81:I81" si="47">H87+H82</f>
        <v>54728.4</v>
      </c>
      <c r="I81" s="34">
        <f t="shared" si="47"/>
        <v>0</v>
      </c>
      <c r="J81" s="34">
        <f t="shared" ref="J81:J86" si="48">K81+L81+M81</f>
        <v>73592.800000000003</v>
      </c>
      <c r="K81" s="34">
        <f>K87+K82</f>
        <v>73592.800000000003</v>
      </c>
      <c r="L81" s="34">
        <f t="shared" ref="L81:M81" si="49">L87+L82</f>
        <v>0</v>
      </c>
      <c r="M81" s="34">
        <f t="shared" si="49"/>
        <v>0</v>
      </c>
      <c r="N81" s="34">
        <f t="shared" si="25"/>
        <v>230408.4</v>
      </c>
      <c r="O81" s="34">
        <f>O87+O82</f>
        <v>80903.5</v>
      </c>
      <c r="P81" s="34">
        <f t="shared" ref="P81:Q81" si="50">P87+P82</f>
        <v>149504.9</v>
      </c>
      <c r="Q81" s="34">
        <f t="shared" si="50"/>
        <v>0</v>
      </c>
      <c r="R81" s="34">
        <f t="shared" si="36"/>
        <v>220046.7</v>
      </c>
      <c r="S81" s="34">
        <f>S87+S82</f>
        <v>4411.5</v>
      </c>
      <c r="T81" s="34">
        <f t="shared" ref="T81:U81" si="51">T87+T82</f>
        <v>215635.20000000001</v>
      </c>
      <c r="U81" s="34">
        <f t="shared" si="51"/>
        <v>0</v>
      </c>
      <c r="V81" s="17">
        <f t="shared" si="43"/>
        <v>0.55300000000000005</v>
      </c>
    </row>
    <row r="82" spans="1:101" s="33" customFormat="1" ht="38.450000000000003" customHeight="1" x14ac:dyDescent="0.25">
      <c r="A82" s="68" t="s">
        <v>109</v>
      </c>
      <c r="B82" s="65" t="s">
        <v>110</v>
      </c>
      <c r="C82" s="56" t="s">
        <v>22</v>
      </c>
      <c r="D82" s="56" t="s">
        <v>22</v>
      </c>
      <c r="E82" s="56" t="s">
        <v>22</v>
      </c>
      <c r="F82" s="32">
        <f t="shared" si="42"/>
        <v>119916.5</v>
      </c>
      <c r="G82" s="32">
        <f>G85+G84+G86</f>
        <v>78176.800000000003</v>
      </c>
      <c r="H82" s="32">
        <f t="shared" ref="H82:U82" si="52">H85+H84+H86</f>
        <v>41739.699999999997</v>
      </c>
      <c r="I82" s="32">
        <f t="shared" si="52"/>
        <v>0</v>
      </c>
      <c r="J82" s="32">
        <f t="shared" si="48"/>
        <v>73592.800000000003</v>
      </c>
      <c r="K82" s="32">
        <f t="shared" si="52"/>
        <v>73592.800000000003</v>
      </c>
      <c r="L82" s="32">
        <f t="shared" si="52"/>
        <v>0</v>
      </c>
      <c r="M82" s="32">
        <f t="shared" si="52"/>
        <v>0</v>
      </c>
      <c r="N82" s="32">
        <f t="shared" si="25"/>
        <v>230408.4</v>
      </c>
      <c r="O82" s="32">
        <f t="shared" si="52"/>
        <v>80903.5</v>
      </c>
      <c r="P82" s="32">
        <f t="shared" si="52"/>
        <v>149504.9</v>
      </c>
      <c r="Q82" s="32">
        <f t="shared" si="52"/>
        <v>0</v>
      </c>
      <c r="R82" s="32">
        <f t="shared" si="52"/>
        <v>49389.4</v>
      </c>
      <c r="S82" s="32">
        <f t="shared" si="52"/>
        <v>4411.5</v>
      </c>
      <c r="T82" s="32">
        <f t="shared" si="52"/>
        <v>215635.20000000001</v>
      </c>
      <c r="U82" s="32">
        <f t="shared" si="52"/>
        <v>0</v>
      </c>
      <c r="V82" s="41">
        <f t="shared" si="43"/>
        <v>0.61399999999999999</v>
      </c>
    </row>
    <row r="83" spans="1:101" s="33" customFormat="1" ht="20.25" customHeight="1" x14ac:dyDescent="0.25">
      <c r="A83" s="68"/>
      <c r="B83" s="51" t="s">
        <v>23</v>
      </c>
      <c r="C83" s="56"/>
      <c r="D83" s="56"/>
      <c r="E83" s="56"/>
      <c r="F83" s="32"/>
      <c r="G83" s="32"/>
      <c r="H83" s="32"/>
      <c r="I83" s="32"/>
      <c r="J83" s="32"/>
      <c r="K83" s="32"/>
      <c r="L83" s="32"/>
      <c r="M83" s="32"/>
      <c r="N83" s="32"/>
      <c r="O83" s="32"/>
      <c r="P83" s="32"/>
      <c r="Q83" s="32"/>
      <c r="R83" s="32"/>
      <c r="S83" s="32"/>
      <c r="T83" s="32"/>
      <c r="U83" s="32"/>
      <c r="V83" s="41"/>
    </row>
    <row r="84" spans="1:101" s="33" customFormat="1" ht="110.25" customHeight="1" x14ac:dyDescent="0.25">
      <c r="A84" s="45"/>
      <c r="B84" s="51" t="s">
        <v>272</v>
      </c>
      <c r="C84" s="46" t="s">
        <v>81</v>
      </c>
      <c r="D84" s="46" t="s">
        <v>82</v>
      </c>
      <c r="E84" s="46" t="s">
        <v>270</v>
      </c>
      <c r="F84" s="32">
        <f t="shared" si="42"/>
        <v>77311.100000000006</v>
      </c>
      <c r="G84" s="35">
        <v>77311.100000000006</v>
      </c>
      <c r="H84" s="35">
        <v>0</v>
      </c>
      <c r="I84" s="35"/>
      <c r="J84" s="32">
        <f t="shared" si="48"/>
        <v>73592.800000000003</v>
      </c>
      <c r="K84" s="35">
        <v>73592.800000000003</v>
      </c>
      <c r="L84" s="35">
        <v>0</v>
      </c>
      <c r="M84" s="35"/>
      <c r="N84" s="32">
        <f t="shared" si="25"/>
        <v>77843.399999999994</v>
      </c>
      <c r="O84" s="35">
        <v>77843.399999999994</v>
      </c>
      <c r="P84" s="35">
        <v>0</v>
      </c>
      <c r="Q84" s="35"/>
      <c r="R84" s="32">
        <f t="shared" ref="R84" si="53">R87+R86+R88</f>
        <v>24694.7</v>
      </c>
      <c r="S84" s="35">
        <v>0</v>
      </c>
      <c r="T84" s="35">
        <v>0</v>
      </c>
      <c r="U84" s="35"/>
      <c r="V84" s="41">
        <f t="shared" si="43"/>
        <v>0.95199999999999996</v>
      </c>
    </row>
    <row r="85" spans="1:101" s="33" customFormat="1" ht="129.75" customHeight="1" x14ac:dyDescent="0.25">
      <c r="A85" s="68"/>
      <c r="B85" s="51" t="s">
        <v>273</v>
      </c>
      <c r="C85" s="46" t="s">
        <v>81</v>
      </c>
      <c r="D85" s="47" t="s">
        <v>82</v>
      </c>
      <c r="E85" s="46" t="s">
        <v>111</v>
      </c>
      <c r="F85" s="32">
        <f t="shared" si="42"/>
        <v>42605.4</v>
      </c>
      <c r="G85" s="35">
        <v>865.72</v>
      </c>
      <c r="H85" s="35">
        <v>41739.699999999997</v>
      </c>
      <c r="I85" s="32"/>
      <c r="J85" s="32">
        <f t="shared" si="48"/>
        <v>0</v>
      </c>
      <c r="K85" s="32"/>
      <c r="L85" s="32"/>
      <c r="M85" s="32"/>
      <c r="N85" s="32">
        <f t="shared" si="25"/>
        <v>87288.3</v>
      </c>
      <c r="O85" s="35">
        <v>1754.61</v>
      </c>
      <c r="P85" s="35">
        <v>85533.7</v>
      </c>
      <c r="Q85" s="32"/>
      <c r="R85" s="32">
        <f t="shared" ref="R85" si="54">R88+R87+R89</f>
        <v>0</v>
      </c>
      <c r="S85" s="35">
        <v>2963.33</v>
      </c>
      <c r="T85" s="35">
        <v>144672.29999999999</v>
      </c>
      <c r="U85" s="32"/>
      <c r="V85" s="41">
        <f t="shared" si="43"/>
        <v>0</v>
      </c>
    </row>
    <row r="86" spans="1:101" s="33" customFormat="1" ht="90.75" customHeight="1" x14ac:dyDescent="0.25">
      <c r="A86" s="68"/>
      <c r="B86" s="51" t="s">
        <v>274</v>
      </c>
      <c r="C86" s="46" t="s">
        <v>81</v>
      </c>
      <c r="D86" s="47" t="s">
        <v>82</v>
      </c>
      <c r="E86" s="46" t="s">
        <v>271</v>
      </c>
      <c r="F86" s="32">
        <f t="shared" si="42"/>
        <v>0</v>
      </c>
      <c r="G86" s="35">
        <v>0</v>
      </c>
      <c r="H86" s="35">
        <v>0</v>
      </c>
      <c r="I86" s="32"/>
      <c r="J86" s="32">
        <f t="shared" si="48"/>
        <v>0</v>
      </c>
      <c r="K86" s="32"/>
      <c r="L86" s="32"/>
      <c r="M86" s="32"/>
      <c r="N86" s="32">
        <f t="shared" si="25"/>
        <v>65276.7</v>
      </c>
      <c r="O86" s="35">
        <v>1305.5</v>
      </c>
      <c r="P86" s="35">
        <v>63971.199999999997</v>
      </c>
      <c r="Q86" s="32"/>
      <c r="R86" s="32">
        <f t="shared" ref="R86" si="55">R89+R88+R90</f>
        <v>24694.7</v>
      </c>
      <c r="S86" s="35">
        <v>1448.2</v>
      </c>
      <c r="T86" s="35">
        <v>70962.899999999994</v>
      </c>
      <c r="U86" s="32"/>
      <c r="V86" s="41" t="e">
        <f t="shared" si="43"/>
        <v>#DIV/0!</v>
      </c>
    </row>
    <row r="87" spans="1:101" s="33" customFormat="1" ht="39.75" customHeight="1" x14ac:dyDescent="0.25">
      <c r="A87" s="68" t="s">
        <v>112</v>
      </c>
      <c r="B87" s="65" t="s">
        <v>113</v>
      </c>
      <c r="C87" s="56" t="s">
        <v>22</v>
      </c>
      <c r="D87" s="56" t="s">
        <v>22</v>
      </c>
      <c r="E87" s="56" t="s">
        <v>22</v>
      </c>
      <c r="F87" s="32">
        <f t="shared" si="42"/>
        <v>13253.8</v>
      </c>
      <c r="G87" s="32">
        <f t="shared" ref="G87:M87" si="56">SUM(G89:G89)</f>
        <v>265.10000000000002</v>
      </c>
      <c r="H87" s="32">
        <f t="shared" si="56"/>
        <v>12988.7</v>
      </c>
      <c r="I87" s="32">
        <f t="shared" si="56"/>
        <v>0</v>
      </c>
      <c r="J87" s="32">
        <f t="shared" si="56"/>
        <v>0</v>
      </c>
      <c r="K87" s="32">
        <f t="shared" si="56"/>
        <v>0</v>
      </c>
      <c r="L87" s="32">
        <f t="shared" si="56"/>
        <v>0</v>
      </c>
      <c r="M87" s="32">
        <f t="shared" si="56"/>
        <v>0</v>
      </c>
      <c r="N87" s="32">
        <f t="shared" si="25"/>
        <v>0</v>
      </c>
      <c r="O87" s="32">
        <f>SUM(O89:O89)</f>
        <v>0</v>
      </c>
      <c r="P87" s="32">
        <f>SUM(P89:P89)</f>
        <v>0</v>
      </c>
      <c r="Q87" s="32">
        <f>SUM(Q89:Q89)</f>
        <v>0</v>
      </c>
      <c r="R87" s="32">
        <f t="shared" si="36"/>
        <v>0</v>
      </c>
      <c r="S87" s="32">
        <f>SUM(S89:S89)</f>
        <v>0</v>
      </c>
      <c r="T87" s="32">
        <f>SUM(T89:T89)</f>
        <v>0</v>
      </c>
      <c r="U87" s="32">
        <f>SUM(U89:U89)</f>
        <v>0</v>
      </c>
      <c r="V87" s="41">
        <f t="shared" si="43"/>
        <v>0</v>
      </c>
    </row>
    <row r="88" spans="1:101" s="33" customFormat="1" ht="20.25" customHeight="1" x14ac:dyDescent="0.25">
      <c r="A88" s="45"/>
      <c r="B88" s="51" t="s">
        <v>23</v>
      </c>
      <c r="C88" s="63"/>
      <c r="D88" s="64"/>
      <c r="E88" s="78"/>
      <c r="F88" s="32"/>
      <c r="G88" s="32"/>
      <c r="H88" s="32"/>
      <c r="I88" s="32"/>
      <c r="J88" s="32"/>
      <c r="K88" s="32"/>
      <c r="L88" s="32"/>
      <c r="M88" s="32"/>
      <c r="N88" s="32"/>
      <c r="O88" s="32"/>
      <c r="P88" s="32"/>
      <c r="Q88" s="32"/>
      <c r="R88" s="32"/>
      <c r="S88" s="32"/>
      <c r="T88" s="32"/>
      <c r="U88" s="32"/>
      <c r="V88" s="41"/>
    </row>
    <row r="89" spans="1:101" s="33" customFormat="1" ht="76.5" customHeight="1" x14ac:dyDescent="0.25">
      <c r="A89" s="45"/>
      <c r="B89" s="51" t="s">
        <v>114</v>
      </c>
      <c r="C89" s="47" t="s">
        <v>115</v>
      </c>
      <c r="D89" s="47" t="s">
        <v>116</v>
      </c>
      <c r="E89" s="49" t="s">
        <v>117</v>
      </c>
      <c r="F89" s="32">
        <f t="shared" si="42"/>
        <v>13253.8</v>
      </c>
      <c r="G89" s="35">
        <v>265.10000000000002</v>
      </c>
      <c r="H89" s="35">
        <v>12988.7</v>
      </c>
      <c r="I89" s="35"/>
      <c r="J89" s="32">
        <f>SUM(K89:M89)</f>
        <v>0</v>
      </c>
      <c r="K89" s="35"/>
      <c r="L89" s="35"/>
      <c r="M89" s="35"/>
      <c r="N89" s="32">
        <f t="shared" si="25"/>
        <v>0</v>
      </c>
      <c r="O89" s="35"/>
      <c r="P89" s="35"/>
      <c r="Q89" s="35"/>
      <c r="R89" s="32">
        <f t="shared" si="36"/>
        <v>0</v>
      </c>
      <c r="S89" s="35"/>
      <c r="T89" s="35"/>
      <c r="U89" s="35"/>
      <c r="V89" s="41">
        <f t="shared" si="43"/>
        <v>0</v>
      </c>
    </row>
    <row r="90" spans="1:101" s="23" customFormat="1" ht="38.25" customHeight="1" x14ac:dyDescent="0.25">
      <c r="A90" s="14" t="s">
        <v>118</v>
      </c>
      <c r="B90" s="15" t="s">
        <v>119</v>
      </c>
      <c r="C90" s="16" t="s">
        <v>22</v>
      </c>
      <c r="D90" s="16" t="s">
        <v>22</v>
      </c>
      <c r="E90" s="16" t="s">
        <v>22</v>
      </c>
      <c r="F90" s="34">
        <f t="shared" si="42"/>
        <v>15242.9</v>
      </c>
      <c r="G90" s="34">
        <f>G94+G91</f>
        <v>0</v>
      </c>
      <c r="H90" s="34">
        <f t="shared" ref="H90:I90" si="57">H94+H91</f>
        <v>15242.9</v>
      </c>
      <c r="I90" s="34">
        <f t="shared" si="57"/>
        <v>0</v>
      </c>
      <c r="J90" s="34">
        <f t="shared" ref="J90:J110" si="58">K90+L90+M90</f>
        <v>0</v>
      </c>
      <c r="K90" s="34">
        <f>K91+K94</f>
        <v>0</v>
      </c>
      <c r="L90" s="34">
        <f t="shared" ref="L90:M90" si="59">L91+L94</f>
        <v>0</v>
      </c>
      <c r="M90" s="34">
        <f t="shared" si="59"/>
        <v>0</v>
      </c>
      <c r="N90" s="34">
        <f t="shared" si="25"/>
        <v>21016.2</v>
      </c>
      <c r="O90" s="34">
        <f>O91+O94</f>
        <v>0</v>
      </c>
      <c r="P90" s="34">
        <f t="shared" ref="P90:Q90" si="60">P91+P94</f>
        <v>21016.2</v>
      </c>
      <c r="Q90" s="34">
        <f t="shared" si="60"/>
        <v>0</v>
      </c>
      <c r="R90" s="34">
        <f t="shared" si="36"/>
        <v>24694.7</v>
      </c>
      <c r="S90" s="34">
        <f>S91+S94</f>
        <v>0</v>
      </c>
      <c r="T90" s="34">
        <f t="shared" ref="T90:U90" si="61">T91+T94</f>
        <v>24694.7</v>
      </c>
      <c r="U90" s="34">
        <f t="shared" si="61"/>
        <v>0</v>
      </c>
      <c r="V90" s="17">
        <f t="shared" si="43"/>
        <v>0</v>
      </c>
      <c r="W90" s="1"/>
      <c r="X90" s="7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</row>
    <row r="91" spans="1:101" s="33" customFormat="1" ht="38.25" customHeight="1" x14ac:dyDescent="0.25">
      <c r="A91" s="68" t="s">
        <v>120</v>
      </c>
      <c r="B91" s="65" t="s">
        <v>294</v>
      </c>
      <c r="C91" s="56" t="s">
        <v>22</v>
      </c>
      <c r="D91" s="56" t="s">
        <v>22</v>
      </c>
      <c r="E91" s="56" t="s">
        <v>22</v>
      </c>
      <c r="F91" s="32">
        <f t="shared" si="42"/>
        <v>0</v>
      </c>
      <c r="G91" s="32">
        <f>G93</f>
        <v>0</v>
      </c>
      <c r="H91" s="32">
        <f t="shared" ref="H91:I91" si="62">H93</f>
        <v>0</v>
      </c>
      <c r="I91" s="32">
        <f t="shared" si="62"/>
        <v>0</v>
      </c>
      <c r="J91" s="32">
        <f t="shared" si="58"/>
        <v>0</v>
      </c>
      <c r="K91" s="32">
        <f>K93</f>
        <v>0</v>
      </c>
      <c r="L91" s="32">
        <f t="shared" ref="L91:M91" si="63">L93</f>
        <v>0</v>
      </c>
      <c r="M91" s="32">
        <f t="shared" si="63"/>
        <v>0</v>
      </c>
      <c r="N91" s="32">
        <f t="shared" si="25"/>
        <v>0</v>
      </c>
      <c r="O91" s="32">
        <f>O93</f>
        <v>0</v>
      </c>
      <c r="P91" s="32">
        <f t="shared" ref="P91:Q91" si="64">P93</f>
        <v>0</v>
      </c>
      <c r="Q91" s="32">
        <f t="shared" si="64"/>
        <v>0</v>
      </c>
      <c r="R91" s="32">
        <f t="shared" si="36"/>
        <v>7000</v>
      </c>
      <c r="S91" s="32">
        <f>S93</f>
        <v>0</v>
      </c>
      <c r="T91" s="32">
        <f t="shared" ref="T91:U91" si="65">T93</f>
        <v>7000</v>
      </c>
      <c r="U91" s="32">
        <f t="shared" si="65"/>
        <v>0</v>
      </c>
      <c r="V91" s="41" t="e">
        <f t="shared" si="43"/>
        <v>#DIV/0!</v>
      </c>
      <c r="X91" s="29"/>
    </row>
    <row r="92" spans="1:101" s="33" customFormat="1" ht="18.75" customHeight="1" x14ac:dyDescent="0.25">
      <c r="A92" s="68"/>
      <c r="B92" s="51" t="s">
        <v>23</v>
      </c>
      <c r="C92" s="56"/>
      <c r="D92" s="56"/>
      <c r="E92" s="56"/>
      <c r="F92" s="32"/>
      <c r="G92" s="32"/>
      <c r="H92" s="32"/>
      <c r="I92" s="32"/>
      <c r="J92" s="32"/>
      <c r="K92" s="32"/>
      <c r="L92" s="32"/>
      <c r="M92" s="32"/>
      <c r="N92" s="32"/>
      <c r="O92" s="32"/>
      <c r="P92" s="32"/>
      <c r="Q92" s="32"/>
      <c r="R92" s="32"/>
      <c r="S92" s="32"/>
      <c r="T92" s="32"/>
      <c r="U92" s="32"/>
      <c r="V92" s="41"/>
      <c r="X92" s="29"/>
    </row>
    <row r="93" spans="1:101" s="33" customFormat="1" ht="68.25" customHeight="1" x14ac:dyDescent="0.25">
      <c r="A93" s="68"/>
      <c r="B93" s="51" t="s">
        <v>298</v>
      </c>
      <c r="C93" s="46" t="s">
        <v>296</v>
      </c>
      <c r="D93" s="47" t="s">
        <v>297</v>
      </c>
      <c r="E93" s="46" t="s">
        <v>295</v>
      </c>
      <c r="F93" s="32">
        <f t="shared" si="42"/>
        <v>0</v>
      </c>
      <c r="G93" s="32"/>
      <c r="H93" s="32"/>
      <c r="I93" s="32"/>
      <c r="J93" s="32">
        <f t="shared" si="58"/>
        <v>0</v>
      </c>
      <c r="K93" s="32"/>
      <c r="L93" s="32"/>
      <c r="M93" s="32"/>
      <c r="N93" s="32">
        <f t="shared" si="25"/>
        <v>0</v>
      </c>
      <c r="O93" s="32"/>
      <c r="P93" s="32"/>
      <c r="Q93" s="32"/>
      <c r="R93" s="32">
        <f t="shared" si="36"/>
        <v>7000</v>
      </c>
      <c r="S93" s="32">
        <v>0</v>
      </c>
      <c r="T93" s="32">
        <v>7000</v>
      </c>
      <c r="U93" s="32"/>
      <c r="V93" s="41" t="e">
        <f t="shared" si="43"/>
        <v>#DIV/0!</v>
      </c>
      <c r="X93" s="29"/>
    </row>
    <row r="94" spans="1:101" s="33" customFormat="1" ht="28.15" customHeight="1" x14ac:dyDescent="0.25">
      <c r="A94" s="68" t="s">
        <v>299</v>
      </c>
      <c r="B94" s="65" t="s">
        <v>121</v>
      </c>
      <c r="C94" s="56" t="s">
        <v>22</v>
      </c>
      <c r="D94" s="76" t="s">
        <v>22</v>
      </c>
      <c r="E94" s="56" t="s">
        <v>22</v>
      </c>
      <c r="F94" s="32">
        <f t="shared" si="42"/>
        <v>15242.9</v>
      </c>
      <c r="G94" s="32">
        <f>G99+G96+G97+G98</f>
        <v>0</v>
      </c>
      <c r="H94" s="32">
        <f t="shared" ref="H94:I94" si="66">H99+H96+H97+H98</f>
        <v>15242.9</v>
      </c>
      <c r="I94" s="32">
        <f t="shared" si="66"/>
        <v>0</v>
      </c>
      <c r="J94" s="32">
        <f t="shared" si="58"/>
        <v>0</v>
      </c>
      <c r="K94" s="32">
        <f>K96+K99+K97+K98</f>
        <v>0</v>
      </c>
      <c r="L94" s="32">
        <f t="shared" ref="L94:M94" si="67">L96+L99+L97+L98</f>
        <v>0</v>
      </c>
      <c r="M94" s="32">
        <f t="shared" si="67"/>
        <v>0</v>
      </c>
      <c r="N94" s="32">
        <f t="shared" si="25"/>
        <v>21016.2</v>
      </c>
      <c r="O94" s="32">
        <f>O99+O96+O97+O98</f>
        <v>0</v>
      </c>
      <c r="P94" s="32">
        <f t="shared" ref="P94:Q94" si="68">P99+P96+P97+P98</f>
        <v>21016.2</v>
      </c>
      <c r="Q94" s="32">
        <f t="shared" si="68"/>
        <v>0</v>
      </c>
      <c r="R94" s="32">
        <f t="shared" si="36"/>
        <v>17694.7</v>
      </c>
      <c r="S94" s="32">
        <f>S99+S96+S97+S98</f>
        <v>0</v>
      </c>
      <c r="T94" s="32">
        <f t="shared" ref="T94:U94" si="69">T99+T96+T97+T98</f>
        <v>17694.7</v>
      </c>
      <c r="U94" s="32">
        <f t="shared" si="69"/>
        <v>0</v>
      </c>
      <c r="V94" s="41">
        <f t="shared" si="43"/>
        <v>0</v>
      </c>
    </row>
    <row r="95" spans="1:101" s="33" customFormat="1" ht="21" customHeight="1" x14ac:dyDescent="0.25">
      <c r="A95" s="45"/>
      <c r="B95" s="66" t="s">
        <v>23</v>
      </c>
      <c r="C95" s="46"/>
      <c r="D95" s="47"/>
      <c r="E95" s="46"/>
      <c r="F95" s="32"/>
      <c r="G95" s="35"/>
      <c r="H95" s="35"/>
      <c r="I95" s="35"/>
      <c r="J95" s="32"/>
      <c r="K95" s="35"/>
      <c r="L95" s="35"/>
      <c r="M95" s="35"/>
      <c r="N95" s="32"/>
      <c r="O95" s="35"/>
      <c r="P95" s="35"/>
      <c r="Q95" s="35"/>
      <c r="R95" s="32"/>
      <c r="S95" s="35"/>
      <c r="T95" s="35"/>
      <c r="U95" s="35"/>
      <c r="V95" s="41"/>
    </row>
    <row r="96" spans="1:101" s="33" customFormat="1" ht="69" customHeight="1" x14ac:dyDescent="0.25">
      <c r="A96" s="45"/>
      <c r="B96" s="51" t="s">
        <v>122</v>
      </c>
      <c r="C96" s="46" t="s">
        <v>123</v>
      </c>
      <c r="D96" s="47" t="s">
        <v>124</v>
      </c>
      <c r="E96" s="46" t="s">
        <v>125</v>
      </c>
      <c r="F96" s="32">
        <f t="shared" si="42"/>
        <v>780.4</v>
      </c>
      <c r="G96" s="35">
        <v>0</v>
      </c>
      <c r="H96" s="35">
        <v>780.4</v>
      </c>
      <c r="I96" s="35"/>
      <c r="J96" s="32">
        <f t="shared" si="58"/>
        <v>0</v>
      </c>
      <c r="K96" s="35"/>
      <c r="L96" s="35"/>
      <c r="M96" s="35"/>
      <c r="N96" s="32">
        <f t="shared" si="25"/>
        <v>11444.1</v>
      </c>
      <c r="O96" s="35">
        <v>0</v>
      </c>
      <c r="P96" s="35">
        <v>11444.1</v>
      </c>
      <c r="Q96" s="35"/>
      <c r="R96" s="32">
        <f t="shared" si="36"/>
        <v>3398.4</v>
      </c>
      <c r="S96" s="35">
        <v>0</v>
      </c>
      <c r="T96" s="35">
        <v>3398.4</v>
      </c>
      <c r="U96" s="35"/>
      <c r="V96" s="41">
        <f t="shared" si="43"/>
        <v>0</v>
      </c>
    </row>
    <row r="97" spans="1:101" s="33" customFormat="1" ht="69" customHeight="1" x14ac:dyDescent="0.25">
      <c r="A97" s="45"/>
      <c r="B97" s="51" t="s">
        <v>126</v>
      </c>
      <c r="C97" s="46" t="s">
        <v>123</v>
      </c>
      <c r="D97" s="47" t="s">
        <v>124</v>
      </c>
      <c r="E97" s="46" t="s">
        <v>127</v>
      </c>
      <c r="F97" s="32">
        <f t="shared" si="42"/>
        <v>0</v>
      </c>
      <c r="G97" s="35">
        <v>0</v>
      </c>
      <c r="H97" s="35">
        <v>0</v>
      </c>
      <c r="I97" s="35"/>
      <c r="J97" s="32">
        <f t="shared" si="58"/>
        <v>0</v>
      </c>
      <c r="K97" s="35"/>
      <c r="L97" s="35"/>
      <c r="M97" s="35"/>
      <c r="N97" s="32">
        <f t="shared" si="25"/>
        <v>4160.2</v>
      </c>
      <c r="O97" s="35">
        <v>0</v>
      </c>
      <c r="P97" s="35">
        <v>4160.2</v>
      </c>
      <c r="Q97" s="35"/>
      <c r="R97" s="32">
        <f t="shared" si="36"/>
        <v>2004.5</v>
      </c>
      <c r="S97" s="35">
        <v>0</v>
      </c>
      <c r="T97" s="35">
        <v>2004.5</v>
      </c>
      <c r="U97" s="35"/>
      <c r="V97" s="41" t="e">
        <f t="shared" si="43"/>
        <v>#DIV/0!</v>
      </c>
    </row>
    <row r="98" spans="1:101" s="33" customFormat="1" ht="69" customHeight="1" x14ac:dyDescent="0.25">
      <c r="A98" s="45"/>
      <c r="B98" s="51" t="s">
        <v>128</v>
      </c>
      <c r="C98" s="46" t="s">
        <v>123</v>
      </c>
      <c r="D98" s="47" t="s">
        <v>124</v>
      </c>
      <c r="E98" s="46" t="s">
        <v>129</v>
      </c>
      <c r="F98" s="32">
        <f t="shared" si="42"/>
        <v>8527</v>
      </c>
      <c r="G98" s="35">
        <v>0</v>
      </c>
      <c r="H98" s="35">
        <v>8527</v>
      </c>
      <c r="I98" s="35"/>
      <c r="J98" s="32">
        <f t="shared" si="58"/>
        <v>0</v>
      </c>
      <c r="K98" s="35"/>
      <c r="L98" s="35"/>
      <c r="M98" s="35"/>
      <c r="N98" s="32">
        <f t="shared" si="25"/>
        <v>2046.1</v>
      </c>
      <c r="O98" s="35">
        <v>0</v>
      </c>
      <c r="P98" s="35">
        <v>2046.1</v>
      </c>
      <c r="Q98" s="35"/>
      <c r="R98" s="32">
        <f t="shared" si="36"/>
        <v>2977.8</v>
      </c>
      <c r="S98" s="35">
        <v>0</v>
      </c>
      <c r="T98" s="35">
        <v>2977.8</v>
      </c>
      <c r="U98" s="35"/>
      <c r="V98" s="41">
        <f t="shared" si="43"/>
        <v>0</v>
      </c>
    </row>
    <row r="99" spans="1:101" s="33" customFormat="1" ht="97.5" customHeight="1" x14ac:dyDescent="0.25">
      <c r="A99" s="45"/>
      <c r="B99" s="51" t="s">
        <v>130</v>
      </c>
      <c r="C99" s="46" t="s">
        <v>123</v>
      </c>
      <c r="D99" s="47" t="s">
        <v>124</v>
      </c>
      <c r="E99" s="46" t="s">
        <v>131</v>
      </c>
      <c r="F99" s="32">
        <f t="shared" si="42"/>
        <v>5935.5</v>
      </c>
      <c r="G99" s="35">
        <v>0</v>
      </c>
      <c r="H99" s="35">
        <v>5935.5</v>
      </c>
      <c r="I99" s="35"/>
      <c r="J99" s="32">
        <f t="shared" si="58"/>
        <v>0</v>
      </c>
      <c r="K99" s="35"/>
      <c r="L99" s="35"/>
      <c r="M99" s="35"/>
      <c r="N99" s="32">
        <f t="shared" si="25"/>
        <v>3365.8</v>
      </c>
      <c r="O99" s="35">
        <v>0</v>
      </c>
      <c r="P99" s="35">
        <v>3365.8</v>
      </c>
      <c r="Q99" s="35"/>
      <c r="R99" s="32">
        <f t="shared" si="36"/>
        <v>9314</v>
      </c>
      <c r="S99" s="35">
        <v>0</v>
      </c>
      <c r="T99" s="35">
        <v>9314</v>
      </c>
      <c r="U99" s="35"/>
      <c r="V99" s="41">
        <f t="shared" si="43"/>
        <v>0</v>
      </c>
    </row>
    <row r="100" spans="1:101" s="23" customFormat="1" ht="39" customHeight="1" x14ac:dyDescent="0.25">
      <c r="A100" s="14" t="s">
        <v>132</v>
      </c>
      <c r="B100" s="54" t="s">
        <v>133</v>
      </c>
      <c r="C100" s="16" t="s">
        <v>22</v>
      </c>
      <c r="D100" s="16" t="s">
        <v>22</v>
      </c>
      <c r="E100" s="16" t="s">
        <v>22</v>
      </c>
      <c r="F100" s="34">
        <f t="shared" si="42"/>
        <v>8361653.4000000004</v>
      </c>
      <c r="G100" s="34">
        <f>G101+G123+G111+G115+G119+G107+G128</f>
        <v>2556821.7999999998</v>
      </c>
      <c r="H100" s="34">
        <f>H101+H123+H111+H115+H119+H107+H128</f>
        <v>5325144.5</v>
      </c>
      <c r="I100" s="34">
        <f>I101+I123+I111+I115+I119+I107+I128</f>
        <v>479687.1</v>
      </c>
      <c r="J100" s="34">
        <f>K100+L100+M100</f>
        <v>643458.30000000005</v>
      </c>
      <c r="K100" s="34">
        <f>K101+K123+K111+K115+K119+K107+K128</f>
        <v>585374.6</v>
      </c>
      <c r="L100" s="34">
        <f>L101+L123+L111+L115+L119+L107+L128</f>
        <v>0</v>
      </c>
      <c r="M100" s="34">
        <f>M101+M123+M111+M115+M119+M107+M128</f>
        <v>58083.7</v>
      </c>
      <c r="N100" s="34">
        <f>O100+P100+Q100</f>
        <v>8000026.5999999996</v>
      </c>
      <c r="O100" s="34">
        <f>O101+O123+O111+O115+O119+O107+O128</f>
        <v>1943845.7</v>
      </c>
      <c r="P100" s="34">
        <f>P101+P123+P111+P115+P119+P107+P128</f>
        <v>5925381.7999999998</v>
      </c>
      <c r="Q100" s="34">
        <f>Q101+Q123+Q111+Q115+Q119+Q107+Q128</f>
        <v>130799.1</v>
      </c>
      <c r="R100" s="34">
        <f>S100+T100+U100</f>
        <v>7935474.2999999998</v>
      </c>
      <c r="S100" s="34">
        <f>S101+S123+S111+S115+S119+S107+S128</f>
        <v>2095442.1</v>
      </c>
      <c r="T100" s="34">
        <f>T101+T123+T111+T115+T119+T107+T128</f>
        <v>5771093.5999999996</v>
      </c>
      <c r="U100" s="34">
        <f>U101+U123+U111+U115+U119+U107+U128</f>
        <v>68938.600000000006</v>
      </c>
      <c r="V100" s="17">
        <f t="shared" si="43"/>
        <v>7.6999999999999999E-2</v>
      </c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</row>
    <row r="101" spans="1:101" s="33" customFormat="1" ht="36.75" customHeight="1" x14ac:dyDescent="0.25">
      <c r="A101" s="68" t="s">
        <v>134</v>
      </c>
      <c r="B101" s="65" t="s">
        <v>135</v>
      </c>
      <c r="C101" s="56" t="s">
        <v>22</v>
      </c>
      <c r="D101" s="56" t="s">
        <v>22</v>
      </c>
      <c r="E101" s="56" t="s">
        <v>22</v>
      </c>
      <c r="F101" s="32">
        <f t="shared" si="42"/>
        <v>6952553.2999999998</v>
      </c>
      <c r="G101" s="32">
        <f>SUM(G103:G106)</f>
        <v>2175722.2999999998</v>
      </c>
      <c r="H101" s="32">
        <f t="shared" ref="H101:I101" si="70">SUM(H103:H106)</f>
        <v>4390555.5999999996</v>
      </c>
      <c r="I101" s="32">
        <f t="shared" si="70"/>
        <v>386275.4</v>
      </c>
      <c r="J101" s="32">
        <f t="shared" si="58"/>
        <v>643458.30000000005</v>
      </c>
      <c r="K101" s="32">
        <f>SUM(K103:K106)</f>
        <v>585374.6</v>
      </c>
      <c r="L101" s="32">
        <f t="shared" ref="L101:M101" si="71">SUM(L103:L106)</f>
        <v>0</v>
      </c>
      <c r="M101" s="32">
        <f t="shared" si="71"/>
        <v>58083.7</v>
      </c>
      <c r="N101" s="32">
        <f t="shared" si="25"/>
        <v>6497757.7999999998</v>
      </c>
      <c r="O101" s="32">
        <f>SUM(O103:O106)</f>
        <v>1557654.1</v>
      </c>
      <c r="P101" s="32">
        <f t="shared" ref="P101:Q101" si="72">SUM(P103:P106)</f>
        <v>4877003.7</v>
      </c>
      <c r="Q101" s="32">
        <f t="shared" si="72"/>
        <v>63100</v>
      </c>
      <c r="R101" s="32">
        <f t="shared" si="36"/>
        <v>6091498.2000000002</v>
      </c>
      <c r="S101" s="32">
        <f>SUM(S103:S106)</f>
        <v>1603954.5</v>
      </c>
      <c r="T101" s="32">
        <f t="shared" ref="T101:U101" si="73">SUM(T103:T106)</f>
        <v>4424443.7</v>
      </c>
      <c r="U101" s="32">
        <f t="shared" si="73"/>
        <v>63100</v>
      </c>
      <c r="V101" s="41">
        <f t="shared" si="43"/>
        <v>9.2999999999999999E-2</v>
      </c>
    </row>
    <row r="102" spans="1:101" s="33" customFormat="1" ht="18.75" x14ac:dyDescent="0.25">
      <c r="A102" s="45"/>
      <c r="B102" s="66" t="s">
        <v>23</v>
      </c>
      <c r="C102" s="63"/>
      <c r="D102" s="63"/>
      <c r="E102" s="63"/>
      <c r="F102" s="32"/>
      <c r="G102" s="32"/>
      <c r="H102" s="32"/>
      <c r="I102" s="32"/>
      <c r="J102" s="32"/>
      <c r="K102" s="32"/>
      <c r="L102" s="32"/>
      <c r="M102" s="32"/>
      <c r="N102" s="32"/>
      <c r="O102" s="32"/>
      <c r="P102" s="32"/>
      <c r="Q102" s="32"/>
      <c r="R102" s="32"/>
      <c r="S102" s="32"/>
      <c r="T102" s="32"/>
      <c r="U102" s="32"/>
      <c r="V102" s="41"/>
    </row>
    <row r="103" spans="1:101" s="33" customFormat="1" ht="93" customHeight="1" x14ac:dyDescent="0.25">
      <c r="A103" s="45"/>
      <c r="B103" s="51" t="s">
        <v>136</v>
      </c>
      <c r="C103" s="47" t="s">
        <v>137</v>
      </c>
      <c r="D103" s="47" t="s">
        <v>138</v>
      </c>
      <c r="E103" s="46" t="s">
        <v>139</v>
      </c>
      <c r="F103" s="32">
        <f t="shared" si="42"/>
        <v>4480158.8</v>
      </c>
      <c r="G103" s="35">
        <v>89603.199999999997</v>
      </c>
      <c r="H103" s="35">
        <v>4390555.5999999996</v>
      </c>
      <c r="I103" s="35"/>
      <c r="J103" s="32">
        <f t="shared" si="58"/>
        <v>0</v>
      </c>
      <c r="K103" s="35"/>
      <c r="L103" s="35"/>
      <c r="M103" s="35"/>
      <c r="N103" s="32">
        <f t="shared" ref="N103:N110" si="74">O103+P103+Q103</f>
        <v>2959348.9</v>
      </c>
      <c r="O103" s="35">
        <v>59187</v>
      </c>
      <c r="P103" s="35">
        <v>2900161.9</v>
      </c>
      <c r="Q103" s="35"/>
      <c r="R103" s="32">
        <f t="shared" si="36"/>
        <v>3397991.5</v>
      </c>
      <c r="S103" s="35">
        <v>67959.8</v>
      </c>
      <c r="T103" s="35">
        <v>3330031.7</v>
      </c>
      <c r="U103" s="35"/>
      <c r="V103" s="41">
        <f t="shared" si="43"/>
        <v>0</v>
      </c>
    </row>
    <row r="104" spans="1:101" s="33" customFormat="1" ht="99" customHeight="1" x14ac:dyDescent="0.25">
      <c r="A104" s="45"/>
      <c r="B104" s="51" t="s">
        <v>305</v>
      </c>
      <c r="C104" s="47" t="s">
        <v>137</v>
      </c>
      <c r="D104" s="47" t="s">
        <v>138</v>
      </c>
      <c r="E104" s="46" t="s">
        <v>304</v>
      </c>
      <c r="F104" s="32">
        <f t="shared" si="42"/>
        <v>0</v>
      </c>
      <c r="G104" s="35">
        <v>0</v>
      </c>
      <c r="H104" s="35">
        <v>0</v>
      </c>
      <c r="I104" s="35"/>
      <c r="J104" s="32">
        <f t="shared" si="58"/>
        <v>0</v>
      </c>
      <c r="K104" s="35"/>
      <c r="L104" s="35"/>
      <c r="M104" s="35"/>
      <c r="N104" s="32">
        <f t="shared" si="74"/>
        <v>2017185.8</v>
      </c>
      <c r="O104" s="35">
        <v>40344</v>
      </c>
      <c r="P104" s="35">
        <v>1976841.8</v>
      </c>
      <c r="Q104" s="35"/>
      <c r="R104" s="32">
        <f t="shared" si="36"/>
        <v>1116747</v>
      </c>
      <c r="S104" s="35">
        <v>22335</v>
      </c>
      <c r="T104" s="35">
        <v>1094412</v>
      </c>
      <c r="U104" s="35"/>
      <c r="V104" s="41" t="e">
        <f t="shared" si="43"/>
        <v>#DIV/0!</v>
      </c>
    </row>
    <row r="105" spans="1:101" s="33" customFormat="1" ht="99.75" customHeight="1" x14ac:dyDescent="0.25">
      <c r="A105" s="45"/>
      <c r="B105" s="51" t="s">
        <v>306</v>
      </c>
      <c r="C105" s="47" t="s">
        <v>137</v>
      </c>
      <c r="D105" s="47" t="s">
        <v>138</v>
      </c>
      <c r="E105" s="55" t="s">
        <v>140</v>
      </c>
      <c r="F105" s="32">
        <f t="shared" si="42"/>
        <v>1369119.1</v>
      </c>
      <c r="G105" s="35">
        <v>1369119.1</v>
      </c>
      <c r="H105" s="35">
        <v>0</v>
      </c>
      <c r="I105" s="35"/>
      <c r="J105" s="32">
        <f t="shared" si="58"/>
        <v>585374.6</v>
      </c>
      <c r="K105" s="35">
        <v>585374.6</v>
      </c>
      <c r="L105" s="35">
        <v>0</v>
      </c>
      <c r="M105" s="35"/>
      <c r="N105" s="32">
        <f t="shared" si="74"/>
        <v>741123.1</v>
      </c>
      <c r="O105" s="35">
        <v>741123.1</v>
      </c>
      <c r="P105" s="35">
        <v>0</v>
      </c>
      <c r="Q105" s="43"/>
      <c r="R105" s="32">
        <f t="shared" si="36"/>
        <v>1513659.7</v>
      </c>
      <c r="S105" s="35">
        <v>1513659.7</v>
      </c>
      <c r="T105" s="35">
        <v>0</v>
      </c>
      <c r="U105" s="43"/>
      <c r="V105" s="41">
        <f t="shared" si="43"/>
        <v>0.42799999999999999</v>
      </c>
      <c r="W105" s="29"/>
      <c r="X105" s="29"/>
    </row>
    <row r="106" spans="1:101" s="33" customFormat="1" ht="156" customHeight="1" x14ac:dyDescent="0.25">
      <c r="A106" s="45"/>
      <c r="B106" s="51" t="s">
        <v>307</v>
      </c>
      <c r="C106" s="47" t="s">
        <v>137</v>
      </c>
      <c r="D106" s="47" t="s">
        <v>138</v>
      </c>
      <c r="E106" s="55" t="s">
        <v>239</v>
      </c>
      <c r="F106" s="32">
        <f t="shared" si="42"/>
        <v>1103275.3999999999</v>
      </c>
      <c r="G106" s="35">
        <v>717000</v>
      </c>
      <c r="H106" s="35">
        <v>0</v>
      </c>
      <c r="I106" s="35">
        <v>386275.4</v>
      </c>
      <c r="J106" s="32">
        <f t="shared" si="58"/>
        <v>58083.7</v>
      </c>
      <c r="K106" s="35"/>
      <c r="L106" s="35"/>
      <c r="M106" s="35">
        <v>58083.7</v>
      </c>
      <c r="N106" s="32">
        <f t="shared" si="74"/>
        <v>780100</v>
      </c>
      <c r="O106" s="35">
        <v>717000</v>
      </c>
      <c r="P106" s="35">
        <v>0</v>
      </c>
      <c r="Q106" s="43">
        <v>63100</v>
      </c>
      <c r="R106" s="32">
        <f t="shared" si="36"/>
        <v>63100</v>
      </c>
      <c r="S106" s="35">
        <v>0</v>
      </c>
      <c r="T106" s="35">
        <v>0</v>
      </c>
      <c r="U106" s="43">
        <v>63100</v>
      </c>
      <c r="V106" s="41">
        <f t="shared" si="43"/>
        <v>5.2999999999999999E-2</v>
      </c>
      <c r="W106" s="29"/>
      <c r="X106" s="29"/>
    </row>
    <row r="107" spans="1:101" s="33" customFormat="1" ht="33" customHeight="1" x14ac:dyDescent="0.25">
      <c r="A107" s="68" t="s">
        <v>141</v>
      </c>
      <c r="B107" s="65" t="s">
        <v>142</v>
      </c>
      <c r="C107" s="56" t="s">
        <v>22</v>
      </c>
      <c r="D107" s="56" t="s">
        <v>22</v>
      </c>
      <c r="E107" s="56" t="s">
        <v>22</v>
      </c>
      <c r="F107" s="32">
        <f t="shared" si="42"/>
        <v>127305.9</v>
      </c>
      <c r="G107" s="32">
        <f>G109+G110</f>
        <v>66000</v>
      </c>
      <c r="H107" s="32">
        <f t="shared" ref="H107:U107" si="75">H109+H110</f>
        <v>61305.9</v>
      </c>
      <c r="I107" s="32">
        <f t="shared" si="75"/>
        <v>0</v>
      </c>
      <c r="J107" s="32">
        <f t="shared" si="58"/>
        <v>0</v>
      </c>
      <c r="K107" s="32">
        <f t="shared" si="75"/>
        <v>0</v>
      </c>
      <c r="L107" s="32">
        <f t="shared" si="75"/>
        <v>0</v>
      </c>
      <c r="M107" s="32">
        <f t="shared" si="75"/>
        <v>0</v>
      </c>
      <c r="N107" s="32">
        <f t="shared" si="74"/>
        <v>0</v>
      </c>
      <c r="O107" s="32">
        <f t="shared" si="75"/>
        <v>0</v>
      </c>
      <c r="P107" s="32">
        <f t="shared" si="75"/>
        <v>0</v>
      </c>
      <c r="Q107" s="32">
        <f t="shared" si="75"/>
        <v>0</v>
      </c>
      <c r="R107" s="32">
        <f t="shared" si="36"/>
        <v>0</v>
      </c>
      <c r="S107" s="32">
        <f t="shared" si="75"/>
        <v>0</v>
      </c>
      <c r="T107" s="32">
        <f t="shared" si="75"/>
        <v>0</v>
      </c>
      <c r="U107" s="32">
        <f t="shared" si="75"/>
        <v>0</v>
      </c>
      <c r="V107" s="41">
        <f t="shared" si="43"/>
        <v>0</v>
      </c>
      <c r="W107" s="29"/>
      <c r="X107" s="29"/>
    </row>
    <row r="108" spans="1:101" s="33" customFormat="1" ht="18.75" customHeight="1" x14ac:dyDescent="0.25">
      <c r="A108" s="45"/>
      <c r="B108" s="66" t="s">
        <v>23</v>
      </c>
      <c r="C108" s="63"/>
      <c r="D108" s="63"/>
      <c r="E108" s="63"/>
      <c r="F108" s="32"/>
      <c r="G108" s="35"/>
      <c r="H108" s="35"/>
      <c r="I108" s="35"/>
      <c r="J108" s="32"/>
      <c r="K108" s="35"/>
      <c r="L108" s="35"/>
      <c r="M108" s="35"/>
      <c r="N108" s="32"/>
      <c r="O108" s="35"/>
      <c r="P108" s="35"/>
      <c r="Q108" s="32"/>
      <c r="R108" s="32"/>
      <c r="S108" s="35"/>
      <c r="T108" s="35"/>
      <c r="U108" s="32"/>
      <c r="V108" s="41"/>
      <c r="W108" s="29"/>
      <c r="X108" s="29"/>
    </row>
    <row r="109" spans="1:101" s="33" customFormat="1" ht="66" customHeight="1" x14ac:dyDescent="0.25">
      <c r="A109" s="45"/>
      <c r="B109" s="51" t="s">
        <v>143</v>
      </c>
      <c r="C109" s="47" t="s">
        <v>62</v>
      </c>
      <c r="D109" s="47" t="s">
        <v>63</v>
      </c>
      <c r="E109" s="46" t="s">
        <v>144</v>
      </c>
      <c r="F109" s="32">
        <f t="shared" si="42"/>
        <v>61305.9</v>
      </c>
      <c r="G109" s="35">
        <v>0</v>
      </c>
      <c r="H109" s="35">
        <v>61305.9</v>
      </c>
      <c r="I109" s="35"/>
      <c r="J109" s="32">
        <f t="shared" si="58"/>
        <v>0</v>
      </c>
      <c r="K109" s="35"/>
      <c r="L109" s="35"/>
      <c r="M109" s="35"/>
      <c r="N109" s="32">
        <f t="shared" si="74"/>
        <v>0</v>
      </c>
      <c r="O109" s="35"/>
      <c r="P109" s="35"/>
      <c r="Q109" s="32"/>
      <c r="R109" s="32">
        <f t="shared" si="36"/>
        <v>0</v>
      </c>
      <c r="S109" s="35"/>
      <c r="T109" s="35"/>
      <c r="U109" s="32"/>
      <c r="V109" s="41">
        <f t="shared" si="43"/>
        <v>0</v>
      </c>
      <c r="W109" s="29"/>
      <c r="X109" s="29"/>
    </row>
    <row r="110" spans="1:101" s="33" customFormat="1" ht="68.25" customHeight="1" x14ac:dyDescent="0.25">
      <c r="A110" s="45"/>
      <c r="B110" s="51" t="s">
        <v>240</v>
      </c>
      <c r="C110" s="47" t="s">
        <v>62</v>
      </c>
      <c r="D110" s="47" t="s">
        <v>63</v>
      </c>
      <c r="E110" s="46" t="s">
        <v>241</v>
      </c>
      <c r="F110" s="32">
        <f t="shared" si="42"/>
        <v>66000</v>
      </c>
      <c r="G110" s="35">
        <v>66000</v>
      </c>
      <c r="H110" s="35">
        <v>0</v>
      </c>
      <c r="I110" s="35"/>
      <c r="J110" s="32">
        <f t="shared" si="58"/>
        <v>0</v>
      </c>
      <c r="K110" s="35"/>
      <c r="L110" s="35"/>
      <c r="M110" s="35"/>
      <c r="N110" s="32">
        <f t="shared" si="74"/>
        <v>0</v>
      </c>
      <c r="O110" s="35"/>
      <c r="P110" s="35"/>
      <c r="Q110" s="32"/>
      <c r="R110" s="32">
        <f t="shared" si="36"/>
        <v>0</v>
      </c>
      <c r="S110" s="35"/>
      <c r="T110" s="35"/>
      <c r="U110" s="32"/>
      <c r="V110" s="41">
        <f t="shared" si="43"/>
        <v>0</v>
      </c>
      <c r="W110" s="29"/>
      <c r="X110" s="29"/>
    </row>
    <row r="111" spans="1:101" s="33" customFormat="1" ht="36.75" customHeight="1" x14ac:dyDescent="0.25">
      <c r="A111" s="68" t="s">
        <v>145</v>
      </c>
      <c r="B111" s="65" t="s">
        <v>146</v>
      </c>
      <c r="C111" s="56" t="s">
        <v>22</v>
      </c>
      <c r="D111" s="56" t="s">
        <v>22</v>
      </c>
      <c r="E111" s="56" t="s">
        <v>22</v>
      </c>
      <c r="F111" s="32">
        <f t="shared" si="42"/>
        <v>433412.4</v>
      </c>
      <c r="G111" s="32">
        <f>SUM(G113:G114)</f>
        <v>7850.9</v>
      </c>
      <c r="H111" s="32">
        <f t="shared" ref="H111:M111" si="76">SUM(H113:H114)</f>
        <v>384691.5</v>
      </c>
      <c r="I111" s="32">
        <f t="shared" si="76"/>
        <v>40870</v>
      </c>
      <c r="J111" s="32">
        <f t="shared" si="76"/>
        <v>0</v>
      </c>
      <c r="K111" s="32">
        <f t="shared" si="76"/>
        <v>0</v>
      </c>
      <c r="L111" s="32">
        <f t="shared" si="76"/>
        <v>0</v>
      </c>
      <c r="M111" s="32">
        <f t="shared" si="76"/>
        <v>0</v>
      </c>
      <c r="N111" s="32">
        <f t="shared" ref="N111:N181" si="77">O111+P111+Q111</f>
        <v>274519.7</v>
      </c>
      <c r="O111" s="32">
        <f>SUM(O113:O114)</f>
        <v>5438.4</v>
      </c>
      <c r="P111" s="32">
        <f t="shared" ref="P111:Q111" si="78">SUM(P113:P114)</f>
        <v>266481.3</v>
      </c>
      <c r="Q111" s="32">
        <f t="shared" si="78"/>
        <v>2600</v>
      </c>
      <c r="R111" s="32">
        <f t="shared" ref="R111:R181" si="79">S111+T111+U111</f>
        <v>277568.90000000002</v>
      </c>
      <c r="S111" s="32">
        <f>SUM(S113:S114)</f>
        <v>5499.4</v>
      </c>
      <c r="T111" s="32">
        <f t="shared" ref="T111:U111" si="80">SUM(T113:T114)</f>
        <v>269469.5</v>
      </c>
      <c r="U111" s="32">
        <f t="shared" si="80"/>
        <v>2600</v>
      </c>
      <c r="V111" s="41">
        <f t="shared" si="43"/>
        <v>0</v>
      </c>
    </row>
    <row r="112" spans="1:101" s="33" customFormat="1" ht="18.75" x14ac:dyDescent="0.25">
      <c r="A112" s="45"/>
      <c r="B112" s="66" t="s">
        <v>23</v>
      </c>
      <c r="C112" s="63"/>
      <c r="D112" s="63"/>
      <c r="E112" s="63"/>
      <c r="F112" s="32"/>
      <c r="G112" s="35"/>
      <c r="H112" s="35"/>
      <c r="I112" s="35"/>
      <c r="J112" s="32"/>
      <c r="K112" s="35"/>
      <c r="L112" s="35"/>
      <c r="M112" s="35"/>
      <c r="N112" s="32"/>
      <c r="O112" s="35"/>
      <c r="P112" s="35"/>
      <c r="Q112" s="35"/>
      <c r="R112" s="32"/>
      <c r="S112" s="35"/>
      <c r="T112" s="35"/>
      <c r="U112" s="35"/>
      <c r="V112" s="41"/>
    </row>
    <row r="113" spans="1:22" s="33" customFormat="1" ht="75" customHeight="1" x14ac:dyDescent="0.25">
      <c r="A113" s="45"/>
      <c r="B113" s="51" t="s">
        <v>147</v>
      </c>
      <c r="C113" s="46" t="s">
        <v>62</v>
      </c>
      <c r="D113" s="47" t="s">
        <v>63</v>
      </c>
      <c r="E113" s="46" t="s">
        <v>148</v>
      </c>
      <c r="F113" s="32">
        <f t="shared" si="42"/>
        <v>123475</v>
      </c>
      <c r="G113" s="35">
        <v>2186.9</v>
      </c>
      <c r="H113" s="35">
        <v>107156.5</v>
      </c>
      <c r="I113" s="35">
        <v>14131.6</v>
      </c>
      <c r="J113" s="32">
        <f>SUM(K113:M113)</f>
        <v>0</v>
      </c>
      <c r="K113" s="35"/>
      <c r="L113" s="35"/>
      <c r="M113" s="35"/>
      <c r="N113" s="32">
        <f t="shared" si="77"/>
        <v>0</v>
      </c>
      <c r="O113" s="35">
        <v>0</v>
      </c>
      <c r="P113" s="35">
        <v>0</v>
      </c>
      <c r="Q113" s="35"/>
      <c r="R113" s="32">
        <f t="shared" si="79"/>
        <v>0</v>
      </c>
      <c r="S113" s="35">
        <v>0</v>
      </c>
      <c r="T113" s="35">
        <v>0</v>
      </c>
      <c r="U113" s="35"/>
      <c r="V113" s="41">
        <f t="shared" si="43"/>
        <v>0</v>
      </c>
    </row>
    <row r="114" spans="1:22" s="33" customFormat="1" ht="55.5" customHeight="1" x14ac:dyDescent="0.25">
      <c r="A114" s="45"/>
      <c r="B114" s="51" t="s">
        <v>149</v>
      </c>
      <c r="C114" s="46" t="s">
        <v>62</v>
      </c>
      <c r="D114" s="47" t="s">
        <v>63</v>
      </c>
      <c r="E114" s="46" t="s">
        <v>150</v>
      </c>
      <c r="F114" s="32">
        <f t="shared" si="42"/>
        <v>309937.40000000002</v>
      </c>
      <c r="G114" s="35">
        <v>5664</v>
      </c>
      <c r="H114" s="35">
        <v>277535</v>
      </c>
      <c r="I114" s="35">
        <v>26738.400000000001</v>
      </c>
      <c r="J114" s="32">
        <f t="shared" ref="J114:J125" si="81">K114+L114+M114</f>
        <v>0</v>
      </c>
      <c r="K114" s="35"/>
      <c r="L114" s="35"/>
      <c r="M114" s="35"/>
      <c r="N114" s="32">
        <f t="shared" si="77"/>
        <v>274519.7</v>
      </c>
      <c r="O114" s="35">
        <v>5438.4</v>
      </c>
      <c r="P114" s="35">
        <v>266481.3</v>
      </c>
      <c r="Q114" s="35">
        <v>2600</v>
      </c>
      <c r="R114" s="32">
        <f t="shared" si="79"/>
        <v>277568.90000000002</v>
      </c>
      <c r="S114" s="35">
        <v>5499.4</v>
      </c>
      <c r="T114" s="35">
        <v>269469.5</v>
      </c>
      <c r="U114" s="35">
        <v>2600</v>
      </c>
      <c r="V114" s="41">
        <f t="shared" si="43"/>
        <v>0</v>
      </c>
    </row>
    <row r="115" spans="1:22" s="33" customFormat="1" ht="48" customHeight="1" x14ac:dyDescent="0.25">
      <c r="A115" s="68" t="s">
        <v>151</v>
      </c>
      <c r="B115" s="65" t="s">
        <v>152</v>
      </c>
      <c r="C115" s="56" t="s">
        <v>22</v>
      </c>
      <c r="D115" s="76" t="s">
        <v>22</v>
      </c>
      <c r="E115" s="56" t="s">
        <v>22</v>
      </c>
      <c r="F115" s="32">
        <f t="shared" si="42"/>
        <v>48378.400000000001</v>
      </c>
      <c r="G115" s="35">
        <f>G117+G118</f>
        <v>4887.6000000000004</v>
      </c>
      <c r="H115" s="35">
        <f t="shared" ref="H115:I115" si="82">H117+H118</f>
        <v>43490.8</v>
      </c>
      <c r="I115" s="35">
        <f t="shared" si="82"/>
        <v>0</v>
      </c>
      <c r="J115" s="32">
        <f t="shared" si="81"/>
        <v>0</v>
      </c>
      <c r="K115" s="35">
        <f>K117+K118</f>
        <v>0</v>
      </c>
      <c r="L115" s="35">
        <f t="shared" ref="L115:M115" si="83">L117+L118</f>
        <v>0</v>
      </c>
      <c r="M115" s="35">
        <f t="shared" si="83"/>
        <v>0</v>
      </c>
      <c r="N115" s="32">
        <f t="shared" si="77"/>
        <v>139774.5</v>
      </c>
      <c r="O115" s="35">
        <f>O117+O118</f>
        <v>2795.5</v>
      </c>
      <c r="P115" s="35">
        <f t="shared" ref="P115:Q115" si="84">P117+P118</f>
        <v>136979</v>
      </c>
      <c r="Q115" s="35">
        <f t="shared" si="84"/>
        <v>0</v>
      </c>
      <c r="R115" s="32">
        <f t="shared" si="79"/>
        <v>141266.1</v>
      </c>
      <c r="S115" s="35">
        <f>S117+S118</f>
        <v>2825.5</v>
      </c>
      <c r="T115" s="35">
        <f t="shared" ref="T115:U115" si="85">T117+T118</f>
        <v>138440.6</v>
      </c>
      <c r="U115" s="35">
        <f t="shared" si="85"/>
        <v>0</v>
      </c>
      <c r="V115" s="41">
        <f t="shared" si="43"/>
        <v>0</v>
      </c>
    </row>
    <row r="116" spans="1:22" s="33" customFormat="1" ht="18.75" customHeight="1" x14ac:dyDescent="0.25">
      <c r="A116" s="45"/>
      <c r="B116" s="51" t="s">
        <v>23</v>
      </c>
      <c r="C116" s="46"/>
      <c r="D116" s="47"/>
      <c r="E116" s="46"/>
      <c r="F116" s="32"/>
      <c r="G116" s="35"/>
      <c r="H116" s="35"/>
      <c r="I116" s="35"/>
      <c r="J116" s="32"/>
      <c r="K116" s="35"/>
      <c r="L116" s="35"/>
      <c r="M116" s="35"/>
      <c r="N116" s="32"/>
      <c r="O116" s="35"/>
      <c r="P116" s="35"/>
      <c r="Q116" s="35"/>
      <c r="R116" s="32"/>
      <c r="S116" s="35"/>
      <c r="T116" s="35"/>
      <c r="U116" s="35"/>
      <c r="V116" s="41"/>
    </row>
    <row r="117" spans="1:22" s="33" customFormat="1" ht="102.75" customHeight="1" x14ac:dyDescent="0.25">
      <c r="A117" s="45"/>
      <c r="B117" s="51" t="s">
        <v>153</v>
      </c>
      <c r="C117" s="46" t="s">
        <v>137</v>
      </c>
      <c r="D117" s="47" t="s">
        <v>138</v>
      </c>
      <c r="E117" s="46" t="s">
        <v>154</v>
      </c>
      <c r="F117" s="32">
        <f t="shared" si="42"/>
        <v>44378.400000000001</v>
      </c>
      <c r="G117" s="35">
        <v>887.6</v>
      </c>
      <c r="H117" s="35">
        <v>43490.8</v>
      </c>
      <c r="I117" s="35"/>
      <c r="J117" s="32">
        <f t="shared" si="81"/>
        <v>0</v>
      </c>
      <c r="K117" s="35"/>
      <c r="L117" s="35"/>
      <c r="M117" s="35"/>
      <c r="N117" s="32">
        <f t="shared" si="77"/>
        <v>139774.5</v>
      </c>
      <c r="O117" s="35">
        <v>2795.5</v>
      </c>
      <c r="P117" s="35">
        <v>136979</v>
      </c>
      <c r="Q117" s="35"/>
      <c r="R117" s="32">
        <f t="shared" si="79"/>
        <v>141266.1</v>
      </c>
      <c r="S117" s="35">
        <v>2825.5</v>
      </c>
      <c r="T117" s="35">
        <v>138440.6</v>
      </c>
      <c r="U117" s="35"/>
      <c r="V117" s="41">
        <f t="shared" si="43"/>
        <v>0</v>
      </c>
    </row>
    <row r="118" spans="1:22" s="33" customFormat="1" ht="63.75" customHeight="1" x14ac:dyDescent="0.25">
      <c r="A118" s="45"/>
      <c r="B118" s="51" t="s">
        <v>309</v>
      </c>
      <c r="C118" s="46" t="s">
        <v>137</v>
      </c>
      <c r="D118" s="47" t="s">
        <v>138</v>
      </c>
      <c r="E118" s="46" t="s">
        <v>308</v>
      </c>
      <c r="F118" s="32">
        <f t="shared" si="42"/>
        <v>4000</v>
      </c>
      <c r="G118" s="35">
        <v>4000</v>
      </c>
      <c r="H118" s="35">
        <v>0</v>
      </c>
      <c r="I118" s="35"/>
      <c r="J118" s="32">
        <f t="shared" si="81"/>
        <v>0</v>
      </c>
      <c r="K118" s="35"/>
      <c r="L118" s="35"/>
      <c r="M118" s="35"/>
      <c r="N118" s="32">
        <f t="shared" si="77"/>
        <v>0</v>
      </c>
      <c r="O118" s="35">
        <v>0</v>
      </c>
      <c r="P118" s="35">
        <v>0</v>
      </c>
      <c r="Q118" s="35"/>
      <c r="R118" s="32">
        <f t="shared" si="79"/>
        <v>0</v>
      </c>
      <c r="S118" s="35">
        <v>0</v>
      </c>
      <c r="T118" s="35">
        <v>0</v>
      </c>
      <c r="U118" s="35"/>
      <c r="V118" s="41">
        <f t="shared" si="43"/>
        <v>0</v>
      </c>
    </row>
    <row r="119" spans="1:22" s="33" customFormat="1" ht="42.75" customHeight="1" x14ac:dyDescent="0.25">
      <c r="A119" s="68" t="s">
        <v>155</v>
      </c>
      <c r="B119" s="65" t="s">
        <v>156</v>
      </c>
      <c r="C119" s="56" t="s">
        <v>22</v>
      </c>
      <c r="D119" s="76" t="s">
        <v>22</v>
      </c>
      <c r="E119" s="56" t="s">
        <v>22</v>
      </c>
      <c r="F119" s="32">
        <f>G119+H119+I119</f>
        <v>429695.2</v>
      </c>
      <c r="G119" s="35">
        <f>G121+G122</f>
        <v>115478.3</v>
      </c>
      <c r="H119" s="35">
        <f t="shared" ref="H119:I119" si="86">H121+H122</f>
        <v>261675.2</v>
      </c>
      <c r="I119" s="35">
        <f t="shared" si="86"/>
        <v>52541.7</v>
      </c>
      <c r="J119" s="32">
        <f t="shared" si="81"/>
        <v>0</v>
      </c>
      <c r="K119" s="35">
        <f>K121+K122</f>
        <v>0</v>
      </c>
      <c r="L119" s="35">
        <f t="shared" ref="L119:M119" si="87">L121+L122</f>
        <v>0</v>
      </c>
      <c r="M119" s="35">
        <f t="shared" si="87"/>
        <v>0</v>
      </c>
      <c r="N119" s="32">
        <f t="shared" si="77"/>
        <v>667739.6</v>
      </c>
      <c r="O119" s="35">
        <f>O121+O122</f>
        <v>181440.2</v>
      </c>
      <c r="P119" s="35">
        <f t="shared" ref="P119:Q119" si="88">P121+P122</f>
        <v>421200.3</v>
      </c>
      <c r="Q119" s="35">
        <f t="shared" si="88"/>
        <v>65099.1</v>
      </c>
      <c r="R119" s="32">
        <f t="shared" si="79"/>
        <v>874234.9</v>
      </c>
      <c r="S119" s="35">
        <f>S121+S122</f>
        <v>262235.40000000002</v>
      </c>
      <c r="T119" s="35">
        <f t="shared" ref="T119:U119" si="89">T121+T122</f>
        <v>608760.9</v>
      </c>
      <c r="U119" s="35">
        <f t="shared" si="89"/>
        <v>3238.6</v>
      </c>
      <c r="V119" s="41">
        <f t="shared" si="43"/>
        <v>0</v>
      </c>
    </row>
    <row r="120" spans="1:22" s="33" customFormat="1" ht="15.75" customHeight="1" x14ac:dyDescent="0.25">
      <c r="A120" s="45"/>
      <c r="B120" s="51" t="s">
        <v>23</v>
      </c>
      <c r="C120" s="46"/>
      <c r="D120" s="47"/>
      <c r="E120" s="46"/>
      <c r="F120" s="32"/>
      <c r="G120" s="35"/>
      <c r="H120" s="35"/>
      <c r="I120" s="35"/>
      <c r="J120" s="32"/>
      <c r="K120" s="35"/>
      <c r="L120" s="35"/>
      <c r="M120" s="35"/>
      <c r="N120" s="32"/>
      <c r="O120" s="35"/>
      <c r="P120" s="35"/>
      <c r="Q120" s="35"/>
      <c r="R120" s="32"/>
      <c r="S120" s="35"/>
      <c r="T120" s="35"/>
      <c r="U120" s="35"/>
      <c r="V120" s="41"/>
    </row>
    <row r="121" spans="1:22" s="33" customFormat="1" ht="90" customHeight="1" x14ac:dyDescent="0.25">
      <c r="A121" s="45"/>
      <c r="B121" s="51" t="s">
        <v>157</v>
      </c>
      <c r="C121" s="46" t="s">
        <v>158</v>
      </c>
      <c r="D121" s="47" t="s">
        <v>159</v>
      </c>
      <c r="E121" s="46" t="s">
        <v>160</v>
      </c>
      <c r="F121" s="32">
        <f t="shared" si="42"/>
        <v>393229.5</v>
      </c>
      <c r="G121" s="35">
        <v>115478.3</v>
      </c>
      <c r="H121" s="35">
        <v>261675.2</v>
      </c>
      <c r="I121" s="35">
        <v>16076</v>
      </c>
      <c r="J121" s="32">
        <f t="shared" si="81"/>
        <v>0</v>
      </c>
      <c r="K121" s="35"/>
      <c r="L121" s="35"/>
      <c r="M121" s="35"/>
      <c r="N121" s="32">
        <f t="shared" si="77"/>
        <v>619615.4</v>
      </c>
      <c r="O121" s="35">
        <v>181440.2</v>
      </c>
      <c r="P121" s="35">
        <v>421200.3</v>
      </c>
      <c r="Q121" s="35">
        <v>16974.900000000001</v>
      </c>
      <c r="R121" s="32">
        <f t="shared" si="79"/>
        <v>874234.9</v>
      </c>
      <c r="S121" s="35">
        <v>262235.40000000002</v>
      </c>
      <c r="T121" s="35">
        <v>608760.9</v>
      </c>
      <c r="U121" s="35">
        <v>3238.6</v>
      </c>
      <c r="V121" s="41">
        <f t="shared" si="43"/>
        <v>0</v>
      </c>
    </row>
    <row r="122" spans="1:22" s="33" customFormat="1" ht="93" customHeight="1" x14ac:dyDescent="0.25">
      <c r="A122" s="45"/>
      <c r="B122" s="51" t="s">
        <v>313</v>
      </c>
      <c r="C122" s="46" t="s">
        <v>158</v>
      </c>
      <c r="D122" s="47" t="s">
        <v>159</v>
      </c>
      <c r="E122" s="46" t="s">
        <v>312</v>
      </c>
      <c r="F122" s="32">
        <f t="shared" si="42"/>
        <v>36465.699999999997</v>
      </c>
      <c r="G122" s="35"/>
      <c r="H122" s="35"/>
      <c r="I122" s="35">
        <v>36465.699999999997</v>
      </c>
      <c r="J122" s="32">
        <f t="shared" si="81"/>
        <v>0</v>
      </c>
      <c r="K122" s="35"/>
      <c r="L122" s="35"/>
      <c r="M122" s="35"/>
      <c r="N122" s="32">
        <f t="shared" si="77"/>
        <v>48124.2</v>
      </c>
      <c r="O122" s="35"/>
      <c r="P122" s="35"/>
      <c r="Q122" s="35">
        <v>48124.2</v>
      </c>
      <c r="R122" s="32">
        <f t="shared" si="79"/>
        <v>0</v>
      </c>
      <c r="S122" s="35"/>
      <c r="T122" s="35"/>
      <c r="U122" s="35">
        <v>0</v>
      </c>
      <c r="V122" s="41">
        <f t="shared" si="43"/>
        <v>0</v>
      </c>
    </row>
    <row r="123" spans="1:22" s="33" customFormat="1" ht="38.25" customHeight="1" x14ac:dyDescent="0.25">
      <c r="A123" s="68" t="s">
        <v>161</v>
      </c>
      <c r="B123" s="65" t="s">
        <v>162</v>
      </c>
      <c r="C123" s="56" t="s">
        <v>22</v>
      </c>
      <c r="D123" s="56" t="s">
        <v>22</v>
      </c>
      <c r="E123" s="56" t="s">
        <v>22</v>
      </c>
      <c r="F123" s="32">
        <f>G123+H123+I123</f>
        <v>183139.3</v>
      </c>
      <c r="G123" s="32">
        <f>SUM(G125:G127)</f>
        <v>183139.3</v>
      </c>
      <c r="H123" s="32">
        <f t="shared" ref="H123:I123" si="90">SUM(H125:H127)</f>
        <v>0</v>
      </c>
      <c r="I123" s="32">
        <f t="shared" si="90"/>
        <v>0</v>
      </c>
      <c r="J123" s="32">
        <f t="shared" si="81"/>
        <v>0</v>
      </c>
      <c r="K123" s="32">
        <f>SUM(K125:K127)</f>
        <v>0</v>
      </c>
      <c r="L123" s="32">
        <f t="shared" ref="L123:M123" si="91">SUM(L125:L127)</f>
        <v>0</v>
      </c>
      <c r="M123" s="32">
        <f t="shared" si="91"/>
        <v>0</v>
      </c>
      <c r="N123" s="32">
        <f t="shared" si="77"/>
        <v>191951.8</v>
      </c>
      <c r="O123" s="32">
        <f>SUM(O125:O127)</f>
        <v>191951.8</v>
      </c>
      <c r="P123" s="32">
        <f t="shared" ref="P123:Q123" si="92">SUM(P125:P127)</f>
        <v>0</v>
      </c>
      <c r="Q123" s="32">
        <f t="shared" si="92"/>
        <v>0</v>
      </c>
      <c r="R123" s="32">
        <f t="shared" si="79"/>
        <v>214193</v>
      </c>
      <c r="S123" s="32">
        <f>SUM(S125:S127)</f>
        <v>214193</v>
      </c>
      <c r="T123" s="32">
        <f t="shared" ref="T123:U123" si="93">SUM(T125:T127)</f>
        <v>0</v>
      </c>
      <c r="U123" s="32">
        <f t="shared" si="93"/>
        <v>0</v>
      </c>
      <c r="V123" s="41">
        <f t="shared" si="43"/>
        <v>0</v>
      </c>
    </row>
    <row r="124" spans="1:22" s="33" customFormat="1" ht="22.5" customHeight="1" x14ac:dyDescent="0.25">
      <c r="A124" s="45"/>
      <c r="B124" s="66" t="s">
        <v>23</v>
      </c>
      <c r="C124" s="63"/>
      <c r="D124" s="63"/>
      <c r="E124" s="63"/>
      <c r="F124" s="32"/>
      <c r="G124" s="32"/>
      <c r="H124" s="32"/>
      <c r="I124" s="32"/>
      <c r="J124" s="32"/>
      <c r="K124" s="32"/>
      <c r="L124" s="32"/>
      <c r="M124" s="32"/>
      <c r="N124" s="32"/>
      <c r="O124" s="32"/>
      <c r="P124" s="32"/>
      <c r="Q124" s="32"/>
      <c r="R124" s="32"/>
      <c r="S124" s="32"/>
      <c r="T124" s="32"/>
      <c r="U124" s="32"/>
      <c r="V124" s="41"/>
    </row>
    <row r="125" spans="1:22" s="33" customFormat="1" ht="65.25" customHeight="1" x14ac:dyDescent="0.25">
      <c r="A125" s="45"/>
      <c r="B125" s="51" t="s">
        <v>163</v>
      </c>
      <c r="C125" s="46" t="s">
        <v>38</v>
      </c>
      <c r="D125" s="47" t="s">
        <v>39</v>
      </c>
      <c r="E125" s="46" t="s">
        <v>164</v>
      </c>
      <c r="F125" s="32">
        <f t="shared" si="42"/>
        <v>367.5</v>
      </c>
      <c r="G125" s="35">
        <v>367.5</v>
      </c>
      <c r="H125" s="35">
        <v>0</v>
      </c>
      <c r="I125" s="32"/>
      <c r="J125" s="32">
        <f t="shared" si="81"/>
        <v>0</v>
      </c>
      <c r="K125" s="35"/>
      <c r="L125" s="35"/>
      <c r="M125" s="32"/>
      <c r="N125" s="32">
        <f t="shared" si="77"/>
        <v>367.5</v>
      </c>
      <c r="O125" s="32">
        <v>367.5</v>
      </c>
      <c r="P125" s="32">
        <v>0</v>
      </c>
      <c r="Q125" s="32"/>
      <c r="R125" s="32">
        <f t="shared" si="79"/>
        <v>367.5</v>
      </c>
      <c r="S125" s="32">
        <v>367.5</v>
      </c>
      <c r="T125" s="32">
        <v>0</v>
      </c>
      <c r="U125" s="32"/>
      <c r="V125" s="41">
        <f t="shared" si="43"/>
        <v>0</v>
      </c>
    </row>
    <row r="126" spans="1:22" s="33" customFormat="1" ht="57.75" customHeight="1" x14ac:dyDescent="0.25">
      <c r="A126" s="45"/>
      <c r="B126" s="51" t="s">
        <v>163</v>
      </c>
      <c r="C126" s="47" t="s">
        <v>81</v>
      </c>
      <c r="D126" s="47" t="s">
        <v>82</v>
      </c>
      <c r="E126" s="46" t="s">
        <v>164</v>
      </c>
      <c r="F126" s="32">
        <f t="shared" si="42"/>
        <v>6825.5</v>
      </c>
      <c r="G126" s="35">
        <v>6825.5</v>
      </c>
      <c r="H126" s="35">
        <v>0</v>
      </c>
      <c r="I126" s="32"/>
      <c r="J126" s="32">
        <f>SUM(K126:M126)</f>
        <v>0</v>
      </c>
      <c r="K126" s="35"/>
      <c r="L126" s="35"/>
      <c r="M126" s="32"/>
      <c r="N126" s="32">
        <f t="shared" si="77"/>
        <v>6825.5</v>
      </c>
      <c r="O126" s="35">
        <v>6825.5</v>
      </c>
      <c r="P126" s="32">
        <v>0</v>
      </c>
      <c r="Q126" s="32"/>
      <c r="R126" s="32">
        <f t="shared" si="79"/>
        <v>6825.5</v>
      </c>
      <c r="S126" s="35">
        <v>6825.5</v>
      </c>
      <c r="T126" s="32">
        <v>0</v>
      </c>
      <c r="U126" s="32"/>
      <c r="V126" s="41">
        <f t="shared" si="43"/>
        <v>0</v>
      </c>
    </row>
    <row r="127" spans="1:22" s="33" customFormat="1" ht="100.5" customHeight="1" x14ac:dyDescent="0.25">
      <c r="A127" s="45"/>
      <c r="B127" s="51" t="s">
        <v>238</v>
      </c>
      <c r="C127" s="47" t="s">
        <v>137</v>
      </c>
      <c r="D127" s="47" t="s">
        <v>138</v>
      </c>
      <c r="E127" s="46" t="s">
        <v>237</v>
      </c>
      <c r="F127" s="32">
        <f t="shared" si="42"/>
        <v>175946.3</v>
      </c>
      <c r="G127" s="35">
        <v>175946.3</v>
      </c>
      <c r="H127" s="35">
        <v>0</v>
      </c>
      <c r="I127" s="32"/>
      <c r="J127" s="32">
        <f>SUM(K127:M127)</f>
        <v>0</v>
      </c>
      <c r="K127" s="35"/>
      <c r="L127" s="35"/>
      <c r="M127" s="32"/>
      <c r="N127" s="32">
        <f t="shared" si="77"/>
        <v>184758.8</v>
      </c>
      <c r="O127" s="35">
        <v>184758.8</v>
      </c>
      <c r="P127" s="32">
        <v>0</v>
      </c>
      <c r="Q127" s="32"/>
      <c r="R127" s="32">
        <f t="shared" si="79"/>
        <v>207000</v>
      </c>
      <c r="S127" s="35">
        <v>207000</v>
      </c>
      <c r="T127" s="32">
        <v>0</v>
      </c>
      <c r="U127" s="32"/>
      <c r="V127" s="41">
        <f t="shared" si="43"/>
        <v>0</v>
      </c>
    </row>
    <row r="128" spans="1:22" s="33" customFormat="1" ht="46.5" customHeight="1" x14ac:dyDescent="0.25">
      <c r="A128" s="68" t="s">
        <v>301</v>
      </c>
      <c r="B128" s="65" t="s">
        <v>300</v>
      </c>
      <c r="C128" s="76" t="s">
        <v>22</v>
      </c>
      <c r="D128" s="76" t="s">
        <v>22</v>
      </c>
      <c r="E128" s="56" t="s">
        <v>22</v>
      </c>
      <c r="F128" s="32">
        <f t="shared" si="42"/>
        <v>187168.9</v>
      </c>
      <c r="G128" s="35">
        <f>G130</f>
        <v>3743.4</v>
      </c>
      <c r="H128" s="35">
        <f t="shared" ref="H128:U128" si="94">H130</f>
        <v>183425.5</v>
      </c>
      <c r="I128" s="35">
        <f t="shared" si="94"/>
        <v>0</v>
      </c>
      <c r="J128" s="32">
        <f t="shared" ref="J128:J130" si="95">SUM(K128:M128)</f>
        <v>0</v>
      </c>
      <c r="K128" s="35">
        <f t="shared" si="94"/>
        <v>0</v>
      </c>
      <c r="L128" s="35">
        <f t="shared" si="94"/>
        <v>0</v>
      </c>
      <c r="M128" s="35">
        <f t="shared" si="94"/>
        <v>0</v>
      </c>
      <c r="N128" s="32">
        <f t="shared" si="77"/>
        <v>228283.2</v>
      </c>
      <c r="O128" s="35">
        <f t="shared" si="94"/>
        <v>4565.7</v>
      </c>
      <c r="P128" s="35">
        <f t="shared" si="94"/>
        <v>223717.5</v>
      </c>
      <c r="Q128" s="35">
        <f t="shared" si="94"/>
        <v>0</v>
      </c>
      <c r="R128" s="32">
        <f t="shared" si="79"/>
        <v>336713.2</v>
      </c>
      <c r="S128" s="35">
        <f t="shared" si="94"/>
        <v>6734.3</v>
      </c>
      <c r="T128" s="35">
        <f t="shared" si="94"/>
        <v>329978.90000000002</v>
      </c>
      <c r="U128" s="35">
        <f t="shared" si="94"/>
        <v>0</v>
      </c>
      <c r="V128" s="41">
        <f t="shared" si="43"/>
        <v>0</v>
      </c>
    </row>
    <row r="129" spans="1:101" s="33" customFormat="1" ht="15.75" customHeight="1" x14ac:dyDescent="0.25">
      <c r="A129" s="45"/>
      <c r="B129" s="51" t="s">
        <v>23</v>
      </c>
      <c r="C129" s="47"/>
      <c r="D129" s="47"/>
      <c r="E129" s="46"/>
      <c r="F129" s="32"/>
      <c r="G129" s="35"/>
      <c r="H129" s="35"/>
      <c r="I129" s="32"/>
      <c r="J129" s="32"/>
      <c r="K129" s="35"/>
      <c r="L129" s="35"/>
      <c r="M129" s="32"/>
      <c r="N129" s="32"/>
      <c r="O129" s="35"/>
      <c r="P129" s="32"/>
      <c r="Q129" s="32"/>
      <c r="R129" s="32"/>
      <c r="S129" s="35"/>
      <c r="T129" s="32"/>
      <c r="U129" s="32"/>
      <c r="V129" s="41"/>
    </row>
    <row r="130" spans="1:101" s="33" customFormat="1" ht="59.25" customHeight="1" x14ac:dyDescent="0.25">
      <c r="A130" s="45"/>
      <c r="B130" s="51" t="s">
        <v>303</v>
      </c>
      <c r="C130" s="47" t="s">
        <v>137</v>
      </c>
      <c r="D130" s="47" t="s">
        <v>138</v>
      </c>
      <c r="E130" s="46" t="s">
        <v>302</v>
      </c>
      <c r="F130" s="32">
        <f t="shared" si="42"/>
        <v>187168.9</v>
      </c>
      <c r="G130" s="35">
        <v>3743.4</v>
      </c>
      <c r="H130" s="35">
        <v>183425.5</v>
      </c>
      <c r="I130" s="32"/>
      <c r="J130" s="32">
        <f t="shared" si="95"/>
        <v>0</v>
      </c>
      <c r="K130" s="35"/>
      <c r="L130" s="35"/>
      <c r="M130" s="32"/>
      <c r="N130" s="32">
        <f t="shared" si="77"/>
        <v>228283.2</v>
      </c>
      <c r="O130" s="35">
        <v>4565.7</v>
      </c>
      <c r="P130" s="32">
        <v>223717.5</v>
      </c>
      <c r="Q130" s="32"/>
      <c r="R130" s="32">
        <f t="shared" si="79"/>
        <v>336713.2</v>
      </c>
      <c r="S130" s="35">
        <v>6734.3</v>
      </c>
      <c r="T130" s="32">
        <v>329978.90000000002</v>
      </c>
      <c r="U130" s="32"/>
      <c r="V130" s="41">
        <f t="shared" si="43"/>
        <v>0</v>
      </c>
    </row>
    <row r="131" spans="1:101" s="23" customFormat="1" ht="28.5" customHeight="1" x14ac:dyDescent="0.25">
      <c r="A131" s="14" t="s">
        <v>165</v>
      </c>
      <c r="B131" s="22" t="s">
        <v>166</v>
      </c>
      <c r="C131" s="16" t="s">
        <v>22</v>
      </c>
      <c r="D131" s="16" t="s">
        <v>22</v>
      </c>
      <c r="E131" s="16" t="s">
        <v>22</v>
      </c>
      <c r="F131" s="34">
        <f t="shared" ref="F131:F136" si="96">G131+H131+I131</f>
        <v>1380198.7</v>
      </c>
      <c r="G131" s="34">
        <f t="shared" ref="G131:U131" si="97">G137+G159+G132+G150+G156</f>
        <v>92062.6</v>
      </c>
      <c r="H131" s="34">
        <f t="shared" si="97"/>
        <v>1282449.8999999999</v>
      </c>
      <c r="I131" s="34">
        <f t="shared" si="97"/>
        <v>5686.2</v>
      </c>
      <c r="J131" s="34">
        <f t="shared" si="97"/>
        <v>45679.4</v>
      </c>
      <c r="K131" s="34">
        <f t="shared" si="97"/>
        <v>2780.6</v>
      </c>
      <c r="L131" s="34">
        <f>L137+L159+L132+L150+L156</f>
        <v>42898.8</v>
      </c>
      <c r="M131" s="34">
        <f t="shared" si="97"/>
        <v>0</v>
      </c>
      <c r="N131" s="34">
        <f t="shared" si="97"/>
        <v>1110497.6000000001</v>
      </c>
      <c r="O131" s="34">
        <f t="shared" si="97"/>
        <v>88261.6</v>
      </c>
      <c r="P131" s="34">
        <f t="shared" si="97"/>
        <v>1018305.3</v>
      </c>
      <c r="Q131" s="34">
        <f t="shared" si="97"/>
        <v>3930.7</v>
      </c>
      <c r="R131" s="34">
        <f t="shared" si="97"/>
        <v>1832508.1</v>
      </c>
      <c r="S131" s="34">
        <f t="shared" si="97"/>
        <v>104284.8</v>
      </c>
      <c r="T131" s="34">
        <f t="shared" si="97"/>
        <v>1728223.3</v>
      </c>
      <c r="U131" s="34">
        <f t="shared" si="97"/>
        <v>0</v>
      </c>
      <c r="V131" s="17">
        <f t="shared" si="43"/>
        <v>3.3000000000000002E-2</v>
      </c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</row>
    <row r="132" spans="1:101" s="33" customFormat="1" ht="36" customHeight="1" x14ac:dyDescent="0.25">
      <c r="A132" s="68" t="s">
        <v>167</v>
      </c>
      <c r="B132" s="65" t="s">
        <v>168</v>
      </c>
      <c r="C132" s="56" t="s">
        <v>22</v>
      </c>
      <c r="D132" s="56" t="s">
        <v>22</v>
      </c>
      <c r="E132" s="56" t="s">
        <v>22</v>
      </c>
      <c r="F132" s="32">
        <f t="shared" si="96"/>
        <v>228424</v>
      </c>
      <c r="G132" s="32">
        <f>G134+G135+G136</f>
        <v>4568.5</v>
      </c>
      <c r="H132" s="32">
        <f t="shared" ref="H132:I132" si="98">H134+H135+H136</f>
        <v>223855.5</v>
      </c>
      <c r="I132" s="32">
        <f t="shared" si="98"/>
        <v>0</v>
      </c>
      <c r="J132" s="32">
        <f t="shared" ref="J132:J137" si="99">K132+L132+M132</f>
        <v>0</v>
      </c>
      <c r="K132" s="32">
        <f>K134+K135+K136</f>
        <v>0</v>
      </c>
      <c r="L132" s="32">
        <f t="shared" ref="L132:M132" si="100">L134+L135+L136</f>
        <v>0</v>
      </c>
      <c r="M132" s="32">
        <f t="shared" si="100"/>
        <v>0</v>
      </c>
      <c r="N132" s="32">
        <f t="shared" si="77"/>
        <v>9824</v>
      </c>
      <c r="O132" s="32">
        <f>O134+O135+O136</f>
        <v>196.5</v>
      </c>
      <c r="P132" s="32">
        <f t="shared" ref="P132:Q132" si="101">P134+P135+P136</f>
        <v>9627.5</v>
      </c>
      <c r="Q132" s="32">
        <f t="shared" si="101"/>
        <v>0</v>
      </c>
      <c r="R132" s="32">
        <f t="shared" si="79"/>
        <v>488979.4</v>
      </c>
      <c r="S132" s="32">
        <f>S134+S135+S136</f>
        <v>9779.6</v>
      </c>
      <c r="T132" s="32">
        <f t="shared" ref="T132:U132" si="102">T134+T135+T136</f>
        <v>479199.8</v>
      </c>
      <c r="U132" s="32">
        <f t="shared" si="102"/>
        <v>0</v>
      </c>
      <c r="V132" s="41">
        <f t="shared" si="43"/>
        <v>0</v>
      </c>
    </row>
    <row r="133" spans="1:101" s="33" customFormat="1" ht="21" customHeight="1" x14ac:dyDescent="0.25">
      <c r="A133" s="68"/>
      <c r="B133" s="66" t="s">
        <v>23</v>
      </c>
      <c r="C133" s="56"/>
      <c r="D133" s="56"/>
      <c r="E133" s="56"/>
      <c r="F133" s="32"/>
      <c r="G133" s="32"/>
      <c r="H133" s="32"/>
      <c r="I133" s="32"/>
      <c r="J133" s="32"/>
      <c r="K133" s="32"/>
      <c r="L133" s="32"/>
      <c r="M133" s="32"/>
      <c r="N133" s="32"/>
      <c r="O133" s="32"/>
      <c r="P133" s="32"/>
      <c r="Q133" s="32"/>
      <c r="R133" s="32"/>
      <c r="S133" s="32"/>
      <c r="T133" s="32"/>
      <c r="U133" s="32"/>
      <c r="V133" s="41"/>
    </row>
    <row r="134" spans="1:101" s="33" customFormat="1" ht="64.5" customHeight="1" x14ac:dyDescent="0.25">
      <c r="A134" s="68"/>
      <c r="B134" s="51" t="s">
        <v>268</v>
      </c>
      <c r="C134" s="46" t="s">
        <v>38</v>
      </c>
      <c r="D134" s="47" t="s">
        <v>39</v>
      </c>
      <c r="E134" s="46" t="s">
        <v>266</v>
      </c>
      <c r="F134" s="32">
        <f t="shared" si="96"/>
        <v>0</v>
      </c>
      <c r="G134" s="35">
        <v>0</v>
      </c>
      <c r="H134" s="35">
        <v>0</v>
      </c>
      <c r="I134" s="35"/>
      <c r="J134" s="32">
        <f t="shared" si="99"/>
        <v>0</v>
      </c>
      <c r="K134" s="35"/>
      <c r="L134" s="35"/>
      <c r="M134" s="35"/>
      <c r="N134" s="32">
        <f t="shared" si="77"/>
        <v>0</v>
      </c>
      <c r="O134" s="35">
        <v>0</v>
      </c>
      <c r="P134" s="35">
        <v>0</v>
      </c>
      <c r="Q134" s="35"/>
      <c r="R134" s="32">
        <f t="shared" si="79"/>
        <v>376732.9</v>
      </c>
      <c r="S134" s="35">
        <v>7534.7</v>
      </c>
      <c r="T134" s="35">
        <v>369198.2</v>
      </c>
      <c r="U134" s="35"/>
      <c r="V134" s="41" t="e">
        <f t="shared" si="43"/>
        <v>#DIV/0!</v>
      </c>
    </row>
    <row r="135" spans="1:101" s="33" customFormat="1" ht="116.25" customHeight="1" x14ac:dyDescent="0.25">
      <c r="A135" s="68"/>
      <c r="B135" s="51" t="s">
        <v>269</v>
      </c>
      <c r="C135" s="46" t="s">
        <v>38</v>
      </c>
      <c r="D135" s="47" t="s">
        <v>39</v>
      </c>
      <c r="E135" s="46" t="s">
        <v>267</v>
      </c>
      <c r="F135" s="32">
        <f t="shared" si="96"/>
        <v>8538.2000000000007</v>
      </c>
      <c r="G135" s="35">
        <v>170.8</v>
      </c>
      <c r="H135" s="35">
        <v>8367.4</v>
      </c>
      <c r="I135" s="35"/>
      <c r="J135" s="32">
        <f t="shared" si="99"/>
        <v>0</v>
      </c>
      <c r="K135" s="35"/>
      <c r="L135" s="35"/>
      <c r="M135" s="35"/>
      <c r="N135" s="32">
        <f t="shared" si="77"/>
        <v>9824</v>
      </c>
      <c r="O135" s="35">
        <v>196.5</v>
      </c>
      <c r="P135" s="35">
        <v>9627.5</v>
      </c>
      <c r="Q135" s="35"/>
      <c r="R135" s="32">
        <f t="shared" si="79"/>
        <v>0</v>
      </c>
      <c r="S135" s="35">
        <v>0</v>
      </c>
      <c r="T135" s="35">
        <v>0</v>
      </c>
      <c r="U135" s="35"/>
      <c r="V135" s="41">
        <f t="shared" si="43"/>
        <v>0</v>
      </c>
    </row>
    <row r="136" spans="1:101" s="33" customFormat="1" ht="91.5" customHeight="1" x14ac:dyDescent="0.25">
      <c r="A136" s="68"/>
      <c r="B136" s="51" t="s">
        <v>169</v>
      </c>
      <c r="C136" s="46" t="s">
        <v>38</v>
      </c>
      <c r="D136" s="47" t="s">
        <v>39</v>
      </c>
      <c r="E136" s="46" t="s">
        <v>170</v>
      </c>
      <c r="F136" s="32">
        <f t="shared" si="96"/>
        <v>219885.8</v>
      </c>
      <c r="G136" s="35">
        <v>4397.7</v>
      </c>
      <c r="H136" s="35">
        <v>215488.1</v>
      </c>
      <c r="I136" s="35"/>
      <c r="J136" s="32">
        <f t="shared" si="99"/>
        <v>0</v>
      </c>
      <c r="K136" s="35"/>
      <c r="L136" s="35"/>
      <c r="M136" s="35"/>
      <c r="N136" s="32">
        <f t="shared" si="77"/>
        <v>0</v>
      </c>
      <c r="O136" s="35">
        <v>0</v>
      </c>
      <c r="P136" s="35">
        <v>0</v>
      </c>
      <c r="Q136" s="35"/>
      <c r="R136" s="32">
        <f t="shared" si="79"/>
        <v>112246.5</v>
      </c>
      <c r="S136" s="35">
        <v>2244.9</v>
      </c>
      <c r="T136" s="35">
        <v>110001.60000000001</v>
      </c>
      <c r="U136" s="35"/>
      <c r="V136" s="41">
        <f t="shared" si="43"/>
        <v>0</v>
      </c>
    </row>
    <row r="137" spans="1:101" s="33" customFormat="1" ht="43.5" customHeight="1" x14ac:dyDescent="0.25">
      <c r="A137" s="68" t="s">
        <v>171</v>
      </c>
      <c r="B137" s="65" t="s">
        <v>172</v>
      </c>
      <c r="C137" s="56" t="s">
        <v>22</v>
      </c>
      <c r="D137" s="56" t="s">
        <v>22</v>
      </c>
      <c r="E137" s="56" t="s">
        <v>22</v>
      </c>
      <c r="F137" s="32">
        <f t="shared" si="42"/>
        <v>271820.09999999998</v>
      </c>
      <c r="G137" s="32">
        <f>SUM(G139:G149)</f>
        <v>37772.699999999997</v>
      </c>
      <c r="H137" s="32">
        <f>SUM(H139:H149)</f>
        <v>228361.2</v>
      </c>
      <c r="I137" s="32">
        <f>SUM(I139:I149)</f>
        <v>5686.2</v>
      </c>
      <c r="J137" s="32">
        <f t="shared" si="99"/>
        <v>0</v>
      </c>
      <c r="K137" s="32">
        <f>SUM(K139:K149)</f>
        <v>0</v>
      </c>
      <c r="L137" s="32">
        <f>SUM(L139:L149)</f>
        <v>0</v>
      </c>
      <c r="M137" s="32">
        <f>SUM(M139:M149)</f>
        <v>0</v>
      </c>
      <c r="N137" s="32">
        <f t="shared" si="77"/>
        <v>170446</v>
      </c>
      <c r="O137" s="32">
        <f>SUM(O139:O149)</f>
        <v>35781.5</v>
      </c>
      <c r="P137" s="32">
        <f>SUM(P139:P149)</f>
        <v>130797.8</v>
      </c>
      <c r="Q137" s="32">
        <f>SUM(Q139:Q149)</f>
        <v>3866.7</v>
      </c>
      <c r="R137" s="32">
        <f t="shared" si="79"/>
        <v>129950.1</v>
      </c>
      <c r="S137" s="32">
        <f>SUM(S139:S149)</f>
        <v>35048.800000000003</v>
      </c>
      <c r="T137" s="32">
        <f>SUM(T139:T149)</f>
        <v>94901.3</v>
      </c>
      <c r="U137" s="32">
        <f>SUM(U139:U149)</f>
        <v>0</v>
      </c>
      <c r="V137" s="41">
        <f t="shared" si="43"/>
        <v>0</v>
      </c>
    </row>
    <row r="138" spans="1:101" s="33" customFormat="1" ht="18.75" x14ac:dyDescent="0.25">
      <c r="A138" s="45"/>
      <c r="B138" s="66" t="s">
        <v>23</v>
      </c>
      <c r="C138" s="63"/>
      <c r="D138" s="63"/>
      <c r="E138" s="63"/>
      <c r="F138" s="32"/>
      <c r="G138" s="32"/>
      <c r="H138" s="32"/>
      <c r="I138" s="32"/>
      <c r="J138" s="32"/>
      <c r="K138" s="32"/>
      <c r="L138" s="32"/>
      <c r="M138" s="32"/>
      <c r="N138" s="32"/>
      <c r="O138" s="32"/>
      <c r="P138" s="32"/>
      <c r="Q138" s="32"/>
      <c r="R138" s="32"/>
      <c r="S138" s="32"/>
      <c r="T138" s="32"/>
      <c r="U138" s="32"/>
      <c r="V138" s="41"/>
    </row>
    <row r="139" spans="1:101" s="33" customFormat="1" ht="47.25" customHeight="1" x14ac:dyDescent="0.25">
      <c r="A139" s="45"/>
      <c r="B139" s="51" t="s">
        <v>173</v>
      </c>
      <c r="C139" s="47" t="s">
        <v>95</v>
      </c>
      <c r="D139" s="64" t="s">
        <v>96</v>
      </c>
      <c r="E139" s="46" t="s">
        <v>174</v>
      </c>
      <c r="F139" s="32">
        <f t="shared" si="42"/>
        <v>22112</v>
      </c>
      <c r="G139" s="35">
        <v>22112</v>
      </c>
      <c r="H139" s="35">
        <v>0</v>
      </c>
      <c r="I139" s="35"/>
      <c r="J139" s="32">
        <f>SUM(K139:M139)</f>
        <v>0</v>
      </c>
      <c r="K139" s="35"/>
      <c r="L139" s="35"/>
      <c r="M139" s="35"/>
      <c r="N139" s="32">
        <f t="shared" si="77"/>
        <v>22112</v>
      </c>
      <c r="O139" s="35">
        <v>22112</v>
      </c>
      <c r="P139" s="35">
        <v>0</v>
      </c>
      <c r="Q139" s="35"/>
      <c r="R139" s="32">
        <f t="shared" si="79"/>
        <v>22112</v>
      </c>
      <c r="S139" s="35">
        <v>22112</v>
      </c>
      <c r="T139" s="35">
        <v>0</v>
      </c>
      <c r="U139" s="35"/>
      <c r="V139" s="41">
        <f t="shared" si="43"/>
        <v>0</v>
      </c>
    </row>
    <row r="140" spans="1:101" s="33" customFormat="1" ht="89.25" customHeight="1" x14ac:dyDescent="0.25">
      <c r="A140" s="45"/>
      <c r="B140" s="51" t="s">
        <v>288</v>
      </c>
      <c r="C140" s="47" t="s">
        <v>95</v>
      </c>
      <c r="D140" s="47" t="s">
        <v>96</v>
      </c>
      <c r="E140" s="46" t="s">
        <v>285</v>
      </c>
      <c r="F140" s="32">
        <f t="shared" si="42"/>
        <v>19867.599999999999</v>
      </c>
      <c r="G140" s="35">
        <v>387.8</v>
      </c>
      <c r="H140" s="35">
        <v>19000</v>
      </c>
      <c r="I140" s="35">
        <v>479.8</v>
      </c>
      <c r="J140" s="32">
        <f t="shared" ref="J140:J147" si="103">K140+L140+M140</f>
        <v>0</v>
      </c>
      <c r="K140" s="35"/>
      <c r="L140" s="35"/>
      <c r="M140" s="35"/>
      <c r="N140" s="32">
        <f t="shared" si="77"/>
        <v>0</v>
      </c>
      <c r="O140" s="35">
        <v>0</v>
      </c>
      <c r="P140" s="35">
        <v>0</v>
      </c>
      <c r="Q140" s="35"/>
      <c r="R140" s="32">
        <f t="shared" si="79"/>
        <v>0</v>
      </c>
      <c r="S140" s="35">
        <v>0</v>
      </c>
      <c r="T140" s="35">
        <v>0</v>
      </c>
      <c r="U140" s="35"/>
      <c r="V140" s="41">
        <f t="shared" si="43"/>
        <v>0</v>
      </c>
    </row>
    <row r="141" spans="1:101" s="33" customFormat="1" ht="111.75" customHeight="1" x14ac:dyDescent="0.25">
      <c r="A141" s="45"/>
      <c r="B141" s="51" t="s">
        <v>289</v>
      </c>
      <c r="C141" s="46" t="s">
        <v>95</v>
      </c>
      <c r="D141" s="47" t="s">
        <v>96</v>
      </c>
      <c r="E141" s="46" t="s">
        <v>286</v>
      </c>
      <c r="F141" s="32">
        <f t="shared" si="42"/>
        <v>3103.3</v>
      </c>
      <c r="G141" s="35">
        <v>60.2</v>
      </c>
      <c r="H141" s="35">
        <v>2950</v>
      </c>
      <c r="I141" s="35">
        <v>93.1</v>
      </c>
      <c r="J141" s="32">
        <f t="shared" si="103"/>
        <v>0</v>
      </c>
      <c r="K141" s="35"/>
      <c r="L141" s="35"/>
      <c r="M141" s="35"/>
      <c r="N141" s="32">
        <f t="shared" si="77"/>
        <v>0</v>
      </c>
      <c r="O141" s="35">
        <v>0</v>
      </c>
      <c r="P141" s="35">
        <v>0</v>
      </c>
      <c r="Q141" s="35"/>
      <c r="R141" s="32">
        <f t="shared" si="79"/>
        <v>0</v>
      </c>
      <c r="S141" s="35">
        <v>0</v>
      </c>
      <c r="T141" s="35">
        <v>0</v>
      </c>
      <c r="U141" s="35"/>
      <c r="V141" s="41">
        <f t="shared" si="43"/>
        <v>0</v>
      </c>
    </row>
    <row r="142" spans="1:101" s="33" customFormat="1" ht="124.5" customHeight="1" x14ac:dyDescent="0.25">
      <c r="A142" s="45"/>
      <c r="B142" s="51" t="s">
        <v>290</v>
      </c>
      <c r="C142" s="46" t="s">
        <v>95</v>
      </c>
      <c r="D142" s="47" t="s">
        <v>96</v>
      </c>
      <c r="E142" s="46" t="s">
        <v>287</v>
      </c>
      <c r="F142" s="32">
        <f t="shared" si="42"/>
        <v>15795.5</v>
      </c>
      <c r="G142" s="35">
        <v>306.10000000000002</v>
      </c>
      <c r="H142" s="35">
        <v>15000</v>
      </c>
      <c r="I142" s="35">
        <v>489.4</v>
      </c>
      <c r="J142" s="32">
        <f t="shared" si="103"/>
        <v>0</v>
      </c>
      <c r="K142" s="35"/>
      <c r="L142" s="35"/>
      <c r="M142" s="35"/>
      <c r="N142" s="32">
        <f t="shared" si="77"/>
        <v>0</v>
      </c>
      <c r="O142" s="35">
        <v>0</v>
      </c>
      <c r="P142" s="35">
        <v>0</v>
      </c>
      <c r="Q142" s="35"/>
      <c r="R142" s="32">
        <f t="shared" si="79"/>
        <v>0</v>
      </c>
      <c r="S142" s="35">
        <v>0</v>
      </c>
      <c r="T142" s="35">
        <v>0</v>
      </c>
      <c r="U142" s="35"/>
      <c r="V142" s="41">
        <f t="shared" si="43"/>
        <v>0</v>
      </c>
    </row>
    <row r="143" spans="1:101" s="33" customFormat="1" ht="74.25" customHeight="1" x14ac:dyDescent="0.25">
      <c r="A143" s="45"/>
      <c r="B143" s="51" t="s">
        <v>175</v>
      </c>
      <c r="C143" s="46" t="s">
        <v>95</v>
      </c>
      <c r="D143" s="47" t="s">
        <v>96</v>
      </c>
      <c r="E143" s="46" t="s">
        <v>176</v>
      </c>
      <c r="F143" s="32">
        <f t="shared" si="42"/>
        <v>32000</v>
      </c>
      <c r="G143" s="35">
        <v>620</v>
      </c>
      <c r="H143" s="35">
        <v>30380</v>
      </c>
      <c r="I143" s="35">
        <v>1000</v>
      </c>
      <c r="J143" s="32">
        <f t="shared" si="103"/>
        <v>0</v>
      </c>
      <c r="K143" s="35"/>
      <c r="L143" s="35"/>
      <c r="M143" s="35"/>
      <c r="N143" s="32">
        <f t="shared" si="77"/>
        <v>0</v>
      </c>
      <c r="O143" s="35">
        <v>0</v>
      </c>
      <c r="P143" s="35">
        <v>0</v>
      </c>
      <c r="Q143" s="35"/>
      <c r="R143" s="32">
        <f t="shared" si="79"/>
        <v>0</v>
      </c>
      <c r="S143" s="35">
        <v>0</v>
      </c>
      <c r="T143" s="35">
        <v>0</v>
      </c>
      <c r="U143" s="35"/>
      <c r="V143" s="41">
        <f t="shared" ref="V143:V183" si="104">J143/F143</f>
        <v>0</v>
      </c>
    </row>
    <row r="144" spans="1:101" s="33" customFormat="1" ht="60" customHeight="1" x14ac:dyDescent="0.25">
      <c r="A144" s="45"/>
      <c r="B144" s="51" t="s">
        <v>291</v>
      </c>
      <c r="C144" s="46" t="s">
        <v>62</v>
      </c>
      <c r="D144" s="47" t="s">
        <v>63</v>
      </c>
      <c r="E144" s="46" t="s">
        <v>177</v>
      </c>
      <c r="F144" s="32">
        <f t="shared" si="42"/>
        <v>119195.1</v>
      </c>
      <c r="G144" s="35">
        <v>2322.3000000000002</v>
      </c>
      <c r="H144" s="35">
        <v>113777.7</v>
      </c>
      <c r="I144" s="35">
        <v>3095.1</v>
      </c>
      <c r="J144" s="32">
        <f t="shared" si="103"/>
        <v>0</v>
      </c>
      <c r="K144" s="35"/>
      <c r="L144" s="35"/>
      <c r="M144" s="35"/>
      <c r="N144" s="32">
        <f t="shared" si="77"/>
        <v>118966.7</v>
      </c>
      <c r="O144" s="35">
        <v>2302.1999999999998</v>
      </c>
      <c r="P144" s="35">
        <v>112797.8</v>
      </c>
      <c r="Q144" s="35">
        <v>3866.7</v>
      </c>
      <c r="R144" s="32">
        <f t="shared" si="79"/>
        <v>40358.1</v>
      </c>
      <c r="S144" s="35">
        <v>807.2</v>
      </c>
      <c r="T144" s="35">
        <v>39550.9</v>
      </c>
      <c r="U144" s="35"/>
      <c r="V144" s="41">
        <f t="shared" si="104"/>
        <v>0</v>
      </c>
    </row>
    <row r="145" spans="1:22" s="33" customFormat="1" ht="111.75" customHeight="1" x14ac:dyDescent="0.25">
      <c r="A145" s="45"/>
      <c r="B145" s="51" t="s">
        <v>292</v>
      </c>
      <c r="C145" s="46" t="s">
        <v>95</v>
      </c>
      <c r="D145" s="47" t="s">
        <v>96</v>
      </c>
      <c r="E145" s="46" t="s">
        <v>178</v>
      </c>
      <c r="F145" s="32">
        <f t="shared" ref="F145:F146" si="105">G145+H145+I145</f>
        <v>13748.4</v>
      </c>
      <c r="G145" s="35">
        <v>269.39999999999998</v>
      </c>
      <c r="H145" s="35">
        <v>13201.2</v>
      </c>
      <c r="I145" s="35">
        <v>277.8</v>
      </c>
      <c r="J145" s="32">
        <f t="shared" si="103"/>
        <v>0</v>
      </c>
      <c r="K145" s="35"/>
      <c r="L145" s="35"/>
      <c r="M145" s="35"/>
      <c r="N145" s="32">
        <f t="shared" si="77"/>
        <v>0</v>
      </c>
      <c r="O145" s="35">
        <v>0</v>
      </c>
      <c r="P145" s="35">
        <v>0</v>
      </c>
      <c r="Q145" s="35"/>
      <c r="R145" s="32">
        <f t="shared" si="79"/>
        <v>14754.3</v>
      </c>
      <c r="S145" s="35">
        <v>295.10000000000002</v>
      </c>
      <c r="T145" s="35">
        <v>14459.2</v>
      </c>
      <c r="U145" s="35"/>
      <c r="V145" s="41">
        <f t="shared" si="104"/>
        <v>0</v>
      </c>
    </row>
    <row r="146" spans="1:22" s="33" customFormat="1" ht="96.75" customHeight="1" x14ac:dyDescent="0.25">
      <c r="A146" s="45"/>
      <c r="B146" s="51" t="s">
        <v>293</v>
      </c>
      <c r="C146" s="46" t="s">
        <v>95</v>
      </c>
      <c r="D146" s="47" t="s">
        <v>96</v>
      </c>
      <c r="E146" s="46" t="s">
        <v>179</v>
      </c>
      <c r="F146" s="32">
        <f t="shared" si="105"/>
        <v>21107.200000000001</v>
      </c>
      <c r="G146" s="35">
        <v>422.1</v>
      </c>
      <c r="H146" s="35">
        <v>20685.099999999999</v>
      </c>
      <c r="I146" s="35"/>
      <c r="J146" s="32">
        <f t="shared" si="103"/>
        <v>0</v>
      </c>
      <c r="K146" s="35"/>
      <c r="L146" s="35"/>
      <c r="M146" s="35"/>
      <c r="N146" s="32">
        <f t="shared" si="77"/>
        <v>0</v>
      </c>
      <c r="O146" s="35">
        <v>0</v>
      </c>
      <c r="P146" s="35">
        <v>0</v>
      </c>
      <c r="Q146" s="35"/>
      <c r="R146" s="32">
        <f t="shared" si="79"/>
        <v>23358.400000000001</v>
      </c>
      <c r="S146" s="35">
        <v>467.2</v>
      </c>
      <c r="T146" s="35">
        <v>22891.200000000001</v>
      </c>
      <c r="U146" s="35"/>
      <c r="V146" s="41">
        <f t="shared" si="104"/>
        <v>0</v>
      </c>
    </row>
    <row r="147" spans="1:22" s="33" customFormat="1" ht="43.5" customHeight="1" x14ac:dyDescent="0.25">
      <c r="A147" s="45"/>
      <c r="B147" s="51" t="s">
        <v>180</v>
      </c>
      <c r="C147" s="46" t="s">
        <v>95</v>
      </c>
      <c r="D147" s="47" t="s">
        <v>96</v>
      </c>
      <c r="E147" s="46" t="s">
        <v>181</v>
      </c>
      <c r="F147" s="32">
        <f t="shared" si="42"/>
        <v>13891</v>
      </c>
      <c r="G147" s="35">
        <v>272.8</v>
      </c>
      <c r="H147" s="35">
        <v>13367.2</v>
      </c>
      <c r="I147" s="35">
        <v>251</v>
      </c>
      <c r="J147" s="32">
        <f t="shared" si="103"/>
        <v>0</v>
      </c>
      <c r="K147" s="35"/>
      <c r="L147" s="35"/>
      <c r="M147" s="35"/>
      <c r="N147" s="32">
        <f t="shared" si="77"/>
        <v>18367.3</v>
      </c>
      <c r="O147" s="35">
        <v>367.3</v>
      </c>
      <c r="P147" s="35">
        <v>18000</v>
      </c>
      <c r="Q147" s="35"/>
      <c r="R147" s="32">
        <f t="shared" si="79"/>
        <v>18367.3</v>
      </c>
      <c r="S147" s="35">
        <v>367.3</v>
      </c>
      <c r="T147" s="35">
        <v>18000</v>
      </c>
      <c r="U147" s="35"/>
      <c r="V147" s="41">
        <f t="shared" si="104"/>
        <v>0</v>
      </c>
    </row>
    <row r="148" spans="1:22" s="33" customFormat="1" ht="75" customHeight="1" x14ac:dyDescent="0.25">
      <c r="A148" s="45"/>
      <c r="B148" s="51" t="s">
        <v>182</v>
      </c>
      <c r="C148" s="46" t="s">
        <v>95</v>
      </c>
      <c r="D148" s="47" t="s">
        <v>96</v>
      </c>
      <c r="E148" s="46" t="s">
        <v>183</v>
      </c>
      <c r="F148" s="32">
        <f t="shared" si="42"/>
        <v>1000</v>
      </c>
      <c r="G148" s="35">
        <v>1000</v>
      </c>
      <c r="H148" s="35">
        <v>0</v>
      </c>
      <c r="I148" s="35"/>
      <c r="J148" s="32">
        <f t="shared" ref="J148:J155" si="106">SUM(K148:M148)</f>
        <v>0</v>
      </c>
      <c r="K148" s="35"/>
      <c r="L148" s="35"/>
      <c r="M148" s="35"/>
      <c r="N148" s="32">
        <f t="shared" si="77"/>
        <v>1000</v>
      </c>
      <c r="O148" s="35">
        <v>1000</v>
      </c>
      <c r="P148" s="35">
        <v>0</v>
      </c>
      <c r="Q148" s="35"/>
      <c r="R148" s="32">
        <f t="shared" si="79"/>
        <v>1000</v>
      </c>
      <c r="S148" s="35">
        <v>1000</v>
      </c>
      <c r="T148" s="35">
        <v>0</v>
      </c>
      <c r="U148" s="35"/>
      <c r="V148" s="41">
        <f t="shared" si="104"/>
        <v>0</v>
      </c>
    </row>
    <row r="149" spans="1:22" s="33" customFormat="1" ht="48" customHeight="1" x14ac:dyDescent="0.25">
      <c r="A149" s="45"/>
      <c r="B149" s="51" t="s">
        <v>184</v>
      </c>
      <c r="C149" s="46" t="s">
        <v>95</v>
      </c>
      <c r="D149" s="47" t="s">
        <v>96</v>
      </c>
      <c r="E149" s="46" t="s">
        <v>185</v>
      </c>
      <c r="F149" s="32">
        <f t="shared" si="42"/>
        <v>10000</v>
      </c>
      <c r="G149" s="35">
        <v>10000</v>
      </c>
      <c r="H149" s="35">
        <v>0</v>
      </c>
      <c r="I149" s="35"/>
      <c r="J149" s="32">
        <f t="shared" si="106"/>
        <v>0</v>
      </c>
      <c r="K149" s="35"/>
      <c r="L149" s="35"/>
      <c r="M149" s="35"/>
      <c r="N149" s="32">
        <f t="shared" si="77"/>
        <v>10000</v>
      </c>
      <c r="O149" s="35">
        <v>10000</v>
      </c>
      <c r="P149" s="35">
        <v>0</v>
      </c>
      <c r="Q149" s="35"/>
      <c r="R149" s="32">
        <f t="shared" si="79"/>
        <v>10000</v>
      </c>
      <c r="S149" s="35">
        <v>10000</v>
      </c>
      <c r="T149" s="35">
        <v>0</v>
      </c>
      <c r="U149" s="35"/>
      <c r="V149" s="41">
        <f t="shared" si="104"/>
        <v>0</v>
      </c>
    </row>
    <row r="150" spans="1:22" s="33" customFormat="1" ht="28.5" customHeight="1" x14ac:dyDescent="0.25">
      <c r="A150" s="68" t="s">
        <v>186</v>
      </c>
      <c r="B150" s="65" t="s">
        <v>187</v>
      </c>
      <c r="C150" s="56" t="s">
        <v>22</v>
      </c>
      <c r="D150" s="76" t="s">
        <v>22</v>
      </c>
      <c r="E150" s="56" t="s">
        <v>22</v>
      </c>
      <c r="F150" s="32">
        <f t="shared" si="42"/>
        <v>599659.19999999995</v>
      </c>
      <c r="G150" s="32">
        <f>G154+G155+G152+G153</f>
        <v>44115.4</v>
      </c>
      <c r="H150" s="32">
        <f t="shared" ref="H150:I150" si="107">H154+H155+H152+H153</f>
        <v>555543.80000000005</v>
      </c>
      <c r="I150" s="32">
        <f t="shared" si="107"/>
        <v>0</v>
      </c>
      <c r="J150" s="32">
        <f t="shared" si="106"/>
        <v>45679.4</v>
      </c>
      <c r="K150" s="32">
        <f>K154+K155+K152+K153</f>
        <v>2780.6</v>
      </c>
      <c r="L150" s="32">
        <f>L154+L155+L152+L153</f>
        <v>42898.8</v>
      </c>
      <c r="M150" s="32">
        <f t="shared" ref="M150" si="108">M154+M155+M152+M153</f>
        <v>0</v>
      </c>
      <c r="N150" s="32">
        <f t="shared" si="77"/>
        <v>621581.9</v>
      </c>
      <c r="O150" s="32">
        <f>O154+O155+O152+O153</f>
        <v>46111.9</v>
      </c>
      <c r="P150" s="32">
        <f t="shared" ref="P150:Q150" si="109">P154+P155+P152+P153</f>
        <v>575470</v>
      </c>
      <c r="Q150" s="32">
        <f t="shared" si="109"/>
        <v>0</v>
      </c>
      <c r="R150" s="32">
        <f t="shared" si="79"/>
        <v>641629.5</v>
      </c>
      <c r="S150" s="32">
        <f>S154+S155+S152+S153</f>
        <v>48017.4</v>
      </c>
      <c r="T150" s="32">
        <f t="shared" ref="T150:U150" si="110">T154+T155+T152+T153</f>
        <v>593612.1</v>
      </c>
      <c r="U150" s="32">
        <f t="shared" si="110"/>
        <v>0</v>
      </c>
      <c r="V150" s="41">
        <f>J150/F150</f>
        <v>7.5999999999999998E-2</v>
      </c>
    </row>
    <row r="151" spans="1:22" s="33" customFormat="1" ht="18.75" customHeight="1" x14ac:dyDescent="0.25">
      <c r="A151" s="45"/>
      <c r="B151" s="51" t="s">
        <v>23</v>
      </c>
      <c r="C151" s="46"/>
      <c r="D151" s="47"/>
      <c r="E151" s="46"/>
      <c r="F151" s="32"/>
      <c r="G151" s="35"/>
      <c r="H151" s="35"/>
      <c r="I151" s="35"/>
      <c r="J151" s="32"/>
      <c r="K151" s="35"/>
      <c r="L151" s="35"/>
      <c r="M151" s="35"/>
      <c r="N151" s="32"/>
      <c r="O151" s="35"/>
      <c r="P151" s="35"/>
      <c r="Q151" s="35"/>
      <c r="R151" s="32"/>
      <c r="S151" s="35"/>
      <c r="T151" s="35"/>
      <c r="U151" s="35"/>
      <c r="V151" s="41"/>
    </row>
    <row r="152" spans="1:22" s="33" customFormat="1" ht="86.25" customHeight="1" x14ac:dyDescent="0.25">
      <c r="A152" s="45"/>
      <c r="B152" s="51" t="s">
        <v>188</v>
      </c>
      <c r="C152" s="46" t="s">
        <v>193</v>
      </c>
      <c r="D152" s="47" t="s">
        <v>194</v>
      </c>
      <c r="E152" s="46" t="s">
        <v>191</v>
      </c>
      <c r="F152" s="32">
        <f t="shared" ref="F152:F153" si="111">G152+H152+I152</f>
        <v>157375</v>
      </c>
      <c r="G152" s="35">
        <v>3147.5</v>
      </c>
      <c r="H152" s="35">
        <v>154227.5</v>
      </c>
      <c r="I152" s="35"/>
      <c r="J152" s="32">
        <f t="shared" si="106"/>
        <v>24874</v>
      </c>
      <c r="K152" s="35">
        <v>497.5</v>
      </c>
      <c r="L152" s="35">
        <v>24376.47</v>
      </c>
      <c r="M152" s="35"/>
      <c r="N152" s="32">
        <f t="shared" si="77"/>
        <v>160250</v>
      </c>
      <c r="O152" s="35">
        <v>3205</v>
      </c>
      <c r="P152" s="35">
        <v>157045</v>
      </c>
      <c r="Q152" s="35"/>
      <c r="R152" s="32">
        <f t="shared" si="79"/>
        <v>160250</v>
      </c>
      <c r="S152" s="35">
        <v>3205</v>
      </c>
      <c r="T152" s="35">
        <v>157045</v>
      </c>
      <c r="U152" s="35"/>
      <c r="V152" s="41">
        <f t="shared" ref="V152:V153" si="112">J152/F152</f>
        <v>0.158</v>
      </c>
    </row>
    <row r="153" spans="1:22" s="33" customFormat="1" ht="86.25" customHeight="1" x14ac:dyDescent="0.25">
      <c r="A153" s="45"/>
      <c r="B153" s="51" t="s">
        <v>188</v>
      </c>
      <c r="C153" s="46" t="s">
        <v>38</v>
      </c>
      <c r="D153" s="47" t="s">
        <v>39</v>
      </c>
      <c r="E153" s="46" t="s">
        <v>191</v>
      </c>
      <c r="F153" s="32">
        <f t="shared" si="111"/>
        <v>22402</v>
      </c>
      <c r="G153" s="35">
        <v>448</v>
      </c>
      <c r="H153" s="35">
        <v>21954</v>
      </c>
      <c r="I153" s="35"/>
      <c r="J153" s="32">
        <f t="shared" si="106"/>
        <v>0</v>
      </c>
      <c r="K153" s="35">
        <v>0</v>
      </c>
      <c r="L153" s="35">
        <v>0</v>
      </c>
      <c r="M153" s="35"/>
      <c r="N153" s="32">
        <f t="shared" si="77"/>
        <v>22402</v>
      </c>
      <c r="O153" s="35">
        <v>448</v>
      </c>
      <c r="P153" s="35">
        <v>21954</v>
      </c>
      <c r="Q153" s="35"/>
      <c r="R153" s="32">
        <f t="shared" si="79"/>
        <v>23100</v>
      </c>
      <c r="S153" s="35">
        <v>462</v>
      </c>
      <c r="T153" s="35">
        <v>22638</v>
      </c>
      <c r="U153" s="35"/>
      <c r="V153" s="41">
        <f t="shared" si="112"/>
        <v>0</v>
      </c>
    </row>
    <row r="154" spans="1:22" s="33" customFormat="1" ht="86.25" customHeight="1" x14ac:dyDescent="0.25">
      <c r="A154" s="45"/>
      <c r="B154" s="51" t="s">
        <v>188</v>
      </c>
      <c r="C154" s="46" t="s">
        <v>189</v>
      </c>
      <c r="D154" s="47" t="s">
        <v>190</v>
      </c>
      <c r="E154" s="46" t="s">
        <v>191</v>
      </c>
      <c r="F154" s="32">
        <f t="shared" ref="F154:F155" si="113">G154+H154+I154</f>
        <v>62968.4</v>
      </c>
      <c r="G154" s="35">
        <v>1259.4000000000001</v>
      </c>
      <c r="H154" s="35">
        <v>61709</v>
      </c>
      <c r="I154" s="35"/>
      <c r="J154" s="32">
        <f t="shared" si="106"/>
        <v>60.9</v>
      </c>
      <c r="K154" s="35">
        <v>1.2</v>
      </c>
      <c r="L154" s="35">
        <v>59.65</v>
      </c>
      <c r="M154" s="35"/>
      <c r="N154" s="32">
        <f t="shared" si="77"/>
        <v>64704.800000000003</v>
      </c>
      <c r="O154" s="35">
        <v>1294.0999999999999</v>
      </c>
      <c r="P154" s="35">
        <v>63410.7</v>
      </c>
      <c r="Q154" s="35"/>
      <c r="R154" s="32">
        <f t="shared" si="79"/>
        <v>67337.600000000006</v>
      </c>
      <c r="S154" s="35">
        <v>1346.8</v>
      </c>
      <c r="T154" s="35">
        <v>65990.8</v>
      </c>
      <c r="U154" s="35"/>
      <c r="V154" s="41">
        <f t="shared" si="104"/>
        <v>1E-3</v>
      </c>
    </row>
    <row r="155" spans="1:22" s="33" customFormat="1" ht="65.25" customHeight="1" x14ac:dyDescent="0.25">
      <c r="A155" s="45"/>
      <c r="B155" s="51" t="s">
        <v>192</v>
      </c>
      <c r="C155" s="46" t="s">
        <v>193</v>
      </c>
      <c r="D155" s="47" t="s">
        <v>194</v>
      </c>
      <c r="E155" s="46" t="s">
        <v>195</v>
      </c>
      <c r="F155" s="32">
        <f t="shared" si="113"/>
        <v>356913.8</v>
      </c>
      <c r="G155" s="35">
        <v>39260.5</v>
      </c>
      <c r="H155" s="35">
        <v>317653.3</v>
      </c>
      <c r="I155" s="35"/>
      <c r="J155" s="32">
        <f t="shared" si="106"/>
        <v>20744.599999999999</v>
      </c>
      <c r="K155" s="35">
        <v>2281.9</v>
      </c>
      <c r="L155" s="35">
        <v>18462.68</v>
      </c>
      <c r="M155" s="35"/>
      <c r="N155" s="32">
        <f t="shared" si="77"/>
        <v>374225.1</v>
      </c>
      <c r="O155" s="35">
        <v>41164.800000000003</v>
      </c>
      <c r="P155" s="35">
        <v>333060.3</v>
      </c>
      <c r="Q155" s="35"/>
      <c r="R155" s="32">
        <f t="shared" si="79"/>
        <v>390941.9</v>
      </c>
      <c r="S155" s="35">
        <v>43003.6</v>
      </c>
      <c r="T155" s="35">
        <v>347938.3</v>
      </c>
      <c r="U155" s="35"/>
      <c r="V155" s="41">
        <f t="shared" si="104"/>
        <v>5.8000000000000003E-2</v>
      </c>
    </row>
    <row r="156" spans="1:22" s="77" customFormat="1" ht="31.5" customHeight="1" x14ac:dyDescent="0.2">
      <c r="A156" s="68" t="s">
        <v>196</v>
      </c>
      <c r="B156" s="65" t="s">
        <v>197</v>
      </c>
      <c r="C156" s="56" t="s">
        <v>22</v>
      </c>
      <c r="D156" s="76" t="s">
        <v>22</v>
      </c>
      <c r="E156" s="56" t="s">
        <v>22</v>
      </c>
      <c r="F156" s="32">
        <f t="shared" ref="F156:F180" si="114">G156+H156+I156</f>
        <v>222756.8</v>
      </c>
      <c r="G156" s="32">
        <f>G158</f>
        <v>4455.2</v>
      </c>
      <c r="H156" s="32">
        <f t="shared" ref="H156:I156" si="115">H158</f>
        <v>218301.6</v>
      </c>
      <c r="I156" s="32">
        <f t="shared" si="115"/>
        <v>0</v>
      </c>
      <c r="J156" s="32">
        <f t="shared" ref="J156:J183" si="116">K156+L156+M156</f>
        <v>0</v>
      </c>
      <c r="K156" s="32">
        <f>K158</f>
        <v>0</v>
      </c>
      <c r="L156" s="32">
        <f t="shared" ref="L156:M156" si="117">L158</f>
        <v>0</v>
      </c>
      <c r="M156" s="32">
        <f t="shared" si="117"/>
        <v>0</v>
      </c>
      <c r="N156" s="32">
        <f t="shared" si="77"/>
        <v>244688.9</v>
      </c>
      <c r="O156" s="32">
        <f>O158</f>
        <v>4893.8</v>
      </c>
      <c r="P156" s="32">
        <f t="shared" ref="P156:Q156" si="118">P158</f>
        <v>239795.1</v>
      </c>
      <c r="Q156" s="32">
        <f t="shared" si="118"/>
        <v>0</v>
      </c>
      <c r="R156" s="32">
        <f t="shared" si="79"/>
        <v>571949.1</v>
      </c>
      <c r="S156" s="32">
        <f>S158</f>
        <v>11439</v>
      </c>
      <c r="T156" s="32">
        <f t="shared" ref="T156:U156" si="119">T158</f>
        <v>560510.1</v>
      </c>
      <c r="U156" s="32">
        <f t="shared" si="119"/>
        <v>0</v>
      </c>
      <c r="V156" s="41">
        <f t="shared" si="104"/>
        <v>0</v>
      </c>
    </row>
    <row r="157" spans="1:22" s="33" customFormat="1" ht="19.5" customHeight="1" x14ac:dyDescent="0.25">
      <c r="A157" s="45"/>
      <c r="B157" s="51" t="s">
        <v>23</v>
      </c>
      <c r="C157" s="46"/>
      <c r="D157" s="47"/>
      <c r="E157" s="46"/>
      <c r="F157" s="32"/>
      <c r="G157" s="35"/>
      <c r="H157" s="35"/>
      <c r="I157" s="35"/>
      <c r="J157" s="32"/>
      <c r="K157" s="35"/>
      <c r="L157" s="35"/>
      <c r="M157" s="35"/>
      <c r="N157" s="32"/>
      <c r="O157" s="35"/>
      <c r="P157" s="35"/>
      <c r="Q157" s="35"/>
      <c r="R157" s="32"/>
      <c r="S157" s="35"/>
      <c r="T157" s="35"/>
      <c r="U157" s="35"/>
      <c r="V157" s="41"/>
    </row>
    <row r="158" spans="1:22" s="33" customFormat="1" ht="89.25" customHeight="1" x14ac:dyDescent="0.25">
      <c r="A158" s="45"/>
      <c r="B158" s="51" t="s">
        <v>198</v>
      </c>
      <c r="C158" s="46" t="s">
        <v>193</v>
      </c>
      <c r="D158" s="47" t="s">
        <v>194</v>
      </c>
      <c r="E158" s="46" t="s">
        <v>199</v>
      </c>
      <c r="F158" s="32">
        <f t="shared" si="114"/>
        <v>222756.8</v>
      </c>
      <c r="G158" s="35">
        <v>4455.2</v>
      </c>
      <c r="H158" s="35">
        <v>218301.6</v>
      </c>
      <c r="I158" s="35"/>
      <c r="J158" s="32">
        <f t="shared" si="116"/>
        <v>0</v>
      </c>
      <c r="K158" s="35"/>
      <c r="L158" s="35"/>
      <c r="M158" s="35"/>
      <c r="N158" s="32">
        <f t="shared" si="77"/>
        <v>244688.9</v>
      </c>
      <c r="O158" s="35">
        <v>4893.8</v>
      </c>
      <c r="P158" s="35">
        <v>239795.1</v>
      </c>
      <c r="Q158" s="35"/>
      <c r="R158" s="32">
        <f t="shared" si="79"/>
        <v>571949.1</v>
      </c>
      <c r="S158" s="35">
        <v>11439</v>
      </c>
      <c r="T158" s="35">
        <v>560510.1</v>
      </c>
      <c r="U158" s="35"/>
      <c r="V158" s="41">
        <f t="shared" si="104"/>
        <v>0</v>
      </c>
    </row>
    <row r="159" spans="1:22" s="33" customFormat="1" ht="28.15" customHeight="1" x14ac:dyDescent="0.25">
      <c r="A159" s="68" t="s">
        <v>200</v>
      </c>
      <c r="B159" s="65" t="s">
        <v>201</v>
      </c>
      <c r="C159" s="56" t="s">
        <v>22</v>
      </c>
      <c r="D159" s="56" t="s">
        <v>22</v>
      </c>
      <c r="E159" s="56" t="s">
        <v>22</v>
      </c>
      <c r="F159" s="32">
        <f t="shared" si="114"/>
        <v>57538.6</v>
      </c>
      <c r="G159" s="32">
        <f>SUM(G161:G162)</f>
        <v>1150.8</v>
      </c>
      <c r="H159" s="32">
        <f>SUM(H161:H162)</f>
        <v>56387.8</v>
      </c>
      <c r="I159" s="32">
        <f>SUM(I161:I162)</f>
        <v>0</v>
      </c>
      <c r="J159" s="32">
        <f t="shared" si="116"/>
        <v>0</v>
      </c>
      <c r="K159" s="32">
        <f>SUM(K161:K162)</f>
        <v>0</v>
      </c>
      <c r="L159" s="32">
        <f>SUM(L161:L162)</f>
        <v>0</v>
      </c>
      <c r="M159" s="32">
        <f>SUM(M161:M162)</f>
        <v>0</v>
      </c>
      <c r="N159" s="32">
        <f t="shared" si="77"/>
        <v>63956.800000000003</v>
      </c>
      <c r="O159" s="32">
        <f>SUM(O161:O162)</f>
        <v>1277.9000000000001</v>
      </c>
      <c r="P159" s="32">
        <f>SUM(P161:P162)</f>
        <v>62614.9</v>
      </c>
      <c r="Q159" s="32">
        <f>SUM(Q161:Q162)</f>
        <v>64</v>
      </c>
      <c r="R159" s="32">
        <f t="shared" si="79"/>
        <v>0</v>
      </c>
      <c r="S159" s="32">
        <f>SUM(S161:S162)</f>
        <v>0</v>
      </c>
      <c r="T159" s="32">
        <f>SUM(T161:T162)</f>
        <v>0</v>
      </c>
      <c r="U159" s="32">
        <f>SUM(U161:U162)</f>
        <v>0</v>
      </c>
      <c r="V159" s="41">
        <f t="shared" si="104"/>
        <v>0</v>
      </c>
    </row>
    <row r="160" spans="1:22" s="33" customFormat="1" ht="19.5" customHeight="1" x14ac:dyDescent="0.25">
      <c r="A160" s="45"/>
      <c r="B160" s="51" t="s">
        <v>23</v>
      </c>
      <c r="C160" s="63"/>
      <c r="D160" s="64"/>
      <c r="E160" s="63"/>
      <c r="F160" s="32"/>
      <c r="G160" s="32"/>
      <c r="H160" s="32"/>
      <c r="I160" s="32"/>
      <c r="J160" s="32"/>
      <c r="K160" s="32"/>
      <c r="L160" s="32"/>
      <c r="M160" s="32"/>
      <c r="N160" s="32"/>
      <c r="O160" s="32"/>
      <c r="P160" s="32"/>
      <c r="Q160" s="32"/>
      <c r="R160" s="32"/>
      <c r="S160" s="32"/>
      <c r="T160" s="32"/>
      <c r="U160" s="32"/>
      <c r="V160" s="41"/>
    </row>
    <row r="161" spans="1:101" s="33" customFormat="1" ht="91.5" customHeight="1" x14ac:dyDescent="0.25">
      <c r="A161" s="45"/>
      <c r="B161" s="51" t="s">
        <v>202</v>
      </c>
      <c r="C161" s="46" t="s">
        <v>81</v>
      </c>
      <c r="D161" s="47" t="s">
        <v>82</v>
      </c>
      <c r="E161" s="46" t="s">
        <v>203</v>
      </c>
      <c r="F161" s="32">
        <f t="shared" si="114"/>
        <v>3673.5</v>
      </c>
      <c r="G161" s="35">
        <v>73.5</v>
      </c>
      <c r="H161" s="35">
        <v>3600</v>
      </c>
      <c r="I161" s="35"/>
      <c r="J161" s="32">
        <f t="shared" si="116"/>
        <v>0</v>
      </c>
      <c r="K161" s="35"/>
      <c r="L161" s="35"/>
      <c r="M161" s="35"/>
      <c r="N161" s="32">
        <f t="shared" si="77"/>
        <v>4085.7</v>
      </c>
      <c r="O161" s="35">
        <v>81.599999999999994</v>
      </c>
      <c r="P161" s="35">
        <v>4000</v>
      </c>
      <c r="Q161" s="35">
        <v>4.0999999999999996</v>
      </c>
      <c r="R161" s="32">
        <f t="shared" si="79"/>
        <v>0</v>
      </c>
      <c r="S161" s="35"/>
      <c r="T161" s="35"/>
      <c r="U161" s="35"/>
      <c r="V161" s="41">
        <f t="shared" si="104"/>
        <v>0</v>
      </c>
    </row>
    <row r="162" spans="1:101" s="33" customFormat="1" ht="75.75" customHeight="1" x14ac:dyDescent="0.25">
      <c r="A162" s="45"/>
      <c r="B162" s="51" t="s">
        <v>204</v>
      </c>
      <c r="C162" s="46" t="s">
        <v>62</v>
      </c>
      <c r="D162" s="47" t="s">
        <v>63</v>
      </c>
      <c r="E162" s="46" t="s">
        <v>205</v>
      </c>
      <c r="F162" s="32">
        <f t="shared" si="114"/>
        <v>53865.1</v>
      </c>
      <c r="G162" s="35">
        <v>1077.3</v>
      </c>
      <c r="H162" s="35">
        <v>52787.8</v>
      </c>
      <c r="I162" s="35"/>
      <c r="J162" s="32">
        <f t="shared" si="116"/>
        <v>0</v>
      </c>
      <c r="K162" s="35"/>
      <c r="L162" s="35"/>
      <c r="M162" s="35"/>
      <c r="N162" s="32">
        <f t="shared" si="77"/>
        <v>59871.1</v>
      </c>
      <c r="O162" s="35">
        <v>1196.3</v>
      </c>
      <c r="P162" s="35">
        <v>58614.9</v>
      </c>
      <c r="Q162" s="35">
        <v>59.9</v>
      </c>
      <c r="R162" s="32">
        <f t="shared" si="79"/>
        <v>0</v>
      </c>
      <c r="S162" s="35"/>
      <c r="T162" s="35"/>
      <c r="U162" s="35"/>
      <c r="V162" s="41">
        <f t="shared" si="104"/>
        <v>0</v>
      </c>
    </row>
    <row r="163" spans="1:101" s="23" customFormat="1" ht="40.5" customHeight="1" x14ac:dyDescent="0.25">
      <c r="A163" s="14" t="s">
        <v>206</v>
      </c>
      <c r="B163" s="15" t="s">
        <v>207</v>
      </c>
      <c r="C163" s="16" t="s">
        <v>22</v>
      </c>
      <c r="D163" s="16" t="s">
        <v>22</v>
      </c>
      <c r="E163" s="34" t="s">
        <v>22</v>
      </c>
      <c r="F163" s="34">
        <f t="shared" si="114"/>
        <v>50149.4</v>
      </c>
      <c r="G163" s="34">
        <f>G164+G167</f>
        <v>7373.1</v>
      </c>
      <c r="H163" s="34">
        <f>H164+H167</f>
        <v>42776.3</v>
      </c>
      <c r="I163" s="34">
        <f>I164+I167</f>
        <v>0</v>
      </c>
      <c r="J163" s="34">
        <f t="shared" si="116"/>
        <v>0</v>
      </c>
      <c r="K163" s="34">
        <f>K164+K167</f>
        <v>0</v>
      </c>
      <c r="L163" s="34">
        <f>L164+L167</f>
        <v>0</v>
      </c>
      <c r="M163" s="34">
        <f>M164+M167</f>
        <v>0</v>
      </c>
      <c r="N163" s="34">
        <f t="shared" si="77"/>
        <v>51611.5</v>
      </c>
      <c r="O163" s="34">
        <f>O164+O167</f>
        <v>7402.3</v>
      </c>
      <c r="P163" s="34">
        <f>P164+P167</f>
        <v>44209.2</v>
      </c>
      <c r="Q163" s="34">
        <f>Q164+Q167</f>
        <v>0</v>
      </c>
      <c r="R163" s="34">
        <f t="shared" si="79"/>
        <v>52981.599999999999</v>
      </c>
      <c r="S163" s="34">
        <f>S164+S167</f>
        <v>7429.7</v>
      </c>
      <c r="T163" s="34">
        <f>T164+T167</f>
        <v>45551.9</v>
      </c>
      <c r="U163" s="34">
        <f>U164+U167</f>
        <v>0</v>
      </c>
      <c r="V163" s="17">
        <f t="shared" si="104"/>
        <v>0</v>
      </c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</row>
    <row r="164" spans="1:101" s="33" customFormat="1" ht="78" customHeight="1" x14ac:dyDescent="0.25">
      <c r="A164" s="68" t="s">
        <v>208</v>
      </c>
      <c r="B164" s="65" t="s">
        <v>209</v>
      </c>
      <c r="C164" s="56" t="s">
        <v>22</v>
      </c>
      <c r="D164" s="56" t="s">
        <v>22</v>
      </c>
      <c r="E164" s="56" t="s">
        <v>22</v>
      </c>
      <c r="F164" s="32">
        <f t="shared" si="114"/>
        <v>22911.200000000001</v>
      </c>
      <c r="G164" s="32">
        <f>SUM(G166:G166)</f>
        <v>458.3</v>
      </c>
      <c r="H164" s="32">
        <f>SUM(H166:H166)</f>
        <v>22452.9</v>
      </c>
      <c r="I164" s="32">
        <f>SUM(I166:I166)</f>
        <v>0</v>
      </c>
      <c r="J164" s="32">
        <f t="shared" si="116"/>
        <v>0</v>
      </c>
      <c r="K164" s="32">
        <f>SUM(K166:K166)</f>
        <v>0</v>
      </c>
      <c r="L164" s="32">
        <f>SUM(L166:L166)</f>
        <v>0</v>
      </c>
      <c r="M164" s="32">
        <f>SUM(M166:M166)</f>
        <v>0</v>
      </c>
      <c r="N164" s="32">
        <f t="shared" si="77"/>
        <v>23157.1</v>
      </c>
      <c r="O164" s="32">
        <f>SUM(O166:O166)</f>
        <v>463.2</v>
      </c>
      <c r="P164" s="32">
        <f>SUM(P166:P166)</f>
        <v>22693.9</v>
      </c>
      <c r="Q164" s="32">
        <f>SUM(Q166:Q166)</f>
        <v>0</v>
      </c>
      <c r="R164" s="32">
        <f t="shared" si="79"/>
        <v>23340.5</v>
      </c>
      <c r="S164" s="32">
        <f>SUM(S166:S166)</f>
        <v>466.9</v>
      </c>
      <c r="T164" s="32">
        <f>SUM(T166:T166)</f>
        <v>22873.599999999999</v>
      </c>
      <c r="U164" s="32">
        <f>SUM(U166:U166)</f>
        <v>0</v>
      </c>
      <c r="V164" s="41">
        <f t="shared" si="104"/>
        <v>0</v>
      </c>
    </row>
    <row r="165" spans="1:101" s="33" customFormat="1" ht="20.25" customHeight="1" x14ac:dyDescent="0.25">
      <c r="A165" s="45"/>
      <c r="B165" s="51" t="s">
        <v>23</v>
      </c>
      <c r="C165" s="63"/>
      <c r="D165" s="63"/>
      <c r="E165" s="63"/>
      <c r="F165" s="32"/>
      <c r="G165" s="32"/>
      <c r="H165" s="32"/>
      <c r="I165" s="32"/>
      <c r="J165" s="32"/>
      <c r="K165" s="32"/>
      <c r="L165" s="32"/>
      <c r="M165" s="32"/>
      <c r="N165" s="32"/>
      <c r="O165" s="32"/>
      <c r="P165" s="32"/>
      <c r="Q165" s="32"/>
      <c r="R165" s="32"/>
      <c r="S165" s="32"/>
      <c r="T165" s="32"/>
      <c r="U165" s="32"/>
      <c r="V165" s="41"/>
    </row>
    <row r="166" spans="1:101" s="33" customFormat="1" ht="151.5" customHeight="1" x14ac:dyDescent="0.25">
      <c r="A166" s="45"/>
      <c r="B166" s="79" t="s">
        <v>257</v>
      </c>
      <c r="C166" s="72" t="s">
        <v>210</v>
      </c>
      <c r="D166" s="73" t="s">
        <v>211</v>
      </c>
      <c r="E166" s="46" t="s">
        <v>256</v>
      </c>
      <c r="F166" s="32">
        <f t="shared" si="114"/>
        <v>22911.200000000001</v>
      </c>
      <c r="G166" s="35">
        <v>458.3</v>
      </c>
      <c r="H166" s="35">
        <v>22452.9</v>
      </c>
      <c r="I166" s="35"/>
      <c r="J166" s="32">
        <f t="shared" si="116"/>
        <v>0</v>
      </c>
      <c r="K166" s="35"/>
      <c r="L166" s="35"/>
      <c r="M166" s="35"/>
      <c r="N166" s="32">
        <f t="shared" si="77"/>
        <v>23157.1</v>
      </c>
      <c r="O166" s="35">
        <v>463.2</v>
      </c>
      <c r="P166" s="35">
        <v>22693.9</v>
      </c>
      <c r="Q166" s="35"/>
      <c r="R166" s="32">
        <f t="shared" si="79"/>
        <v>23340.5</v>
      </c>
      <c r="S166" s="35">
        <v>466.9</v>
      </c>
      <c r="T166" s="35">
        <v>22873.599999999999</v>
      </c>
      <c r="U166" s="35"/>
      <c r="V166" s="41">
        <f t="shared" si="104"/>
        <v>0</v>
      </c>
    </row>
    <row r="167" spans="1:101" s="33" customFormat="1" ht="45" customHeight="1" x14ac:dyDescent="0.25">
      <c r="A167" s="68" t="s">
        <v>212</v>
      </c>
      <c r="B167" s="65" t="s">
        <v>213</v>
      </c>
      <c r="C167" s="56" t="s">
        <v>22</v>
      </c>
      <c r="D167" s="56" t="s">
        <v>22</v>
      </c>
      <c r="E167" s="56" t="s">
        <v>22</v>
      </c>
      <c r="F167" s="32">
        <f t="shared" si="114"/>
        <v>27238.2</v>
      </c>
      <c r="G167" s="32">
        <f>SUM(G169:G170)</f>
        <v>6914.8</v>
      </c>
      <c r="H167" s="32">
        <f>SUM(H169:H170)</f>
        <v>20323.400000000001</v>
      </c>
      <c r="I167" s="32">
        <f>SUM(I169:I170)</f>
        <v>0</v>
      </c>
      <c r="J167" s="32">
        <f t="shared" si="116"/>
        <v>0</v>
      </c>
      <c r="K167" s="32">
        <f>SUM(K169:K170)</f>
        <v>0</v>
      </c>
      <c r="L167" s="32">
        <f>SUM(L169:L170)</f>
        <v>0</v>
      </c>
      <c r="M167" s="32">
        <f>SUM(M169:M170)</f>
        <v>0</v>
      </c>
      <c r="N167" s="32">
        <f t="shared" si="77"/>
        <v>28454.400000000001</v>
      </c>
      <c r="O167" s="32">
        <f>SUM(O169:O170)</f>
        <v>6939.1</v>
      </c>
      <c r="P167" s="32">
        <f>SUM(P169:P170)</f>
        <v>21515.3</v>
      </c>
      <c r="Q167" s="32">
        <f>SUM(Q169:Q170)</f>
        <v>0</v>
      </c>
      <c r="R167" s="32">
        <f t="shared" si="79"/>
        <v>29641.1</v>
      </c>
      <c r="S167" s="32">
        <f>SUM(S169:S170)</f>
        <v>6962.8</v>
      </c>
      <c r="T167" s="32">
        <f>SUM(T169:T170)</f>
        <v>22678.3</v>
      </c>
      <c r="U167" s="32">
        <f>SUM(U169:U170)</f>
        <v>0</v>
      </c>
      <c r="V167" s="41">
        <f t="shared" si="104"/>
        <v>0</v>
      </c>
    </row>
    <row r="168" spans="1:101" s="33" customFormat="1" ht="20.25" customHeight="1" x14ac:dyDescent="0.25">
      <c r="A168" s="45"/>
      <c r="B168" s="51" t="s">
        <v>23</v>
      </c>
      <c r="C168" s="63"/>
      <c r="D168" s="63"/>
      <c r="E168" s="63"/>
      <c r="F168" s="32"/>
      <c r="G168" s="32"/>
      <c r="H168" s="32"/>
      <c r="I168" s="32"/>
      <c r="J168" s="32"/>
      <c r="K168" s="32"/>
      <c r="L168" s="32"/>
      <c r="M168" s="32"/>
      <c r="N168" s="32"/>
      <c r="O168" s="32"/>
      <c r="P168" s="32"/>
      <c r="Q168" s="32"/>
      <c r="R168" s="32"/>
      <c r="S168" s="32"/>
      <c r="T168" s="32"/>
      <c r="U168" s="32"/>
      <c r="V168" s="41"/>
    </row>
    <row r="169" spans="1:101" s="33" customFormat="1" ht="75.75" customHeight="1" x14ac:dyDescent="0.25">
      <c r="A169" s="45"/>
      <c r="B169" s="51" t="s">
        <v>214</v>
      </c>
      <c r="C169" s="46" t="s">
        <v>115</v>
      </c>
      <c r="D169" s="47" t="s">
        <v>116</v>
      </c>
      <c r="E169" s="46" t="s">
        <v>215</v>
      </c>
      <c r="F169" s="32">
        <f t="shared" si="114"/>
        <v>20738.2</v>
      </c>
      <c r="G169" s="35">
        <v>414.8</v>
      </c>
      <c r="H169" s="35">
        <v>20323.400000000001</v>
      </c>
      <c r="I169" s="35"/>
      <c r="J169" s="32">
        <f t="shared" si="116"/>
        <v>0</v>
      </c>
      <c r="K169" s="35"/>
      <c r="L169" s="35"/>
      <c r="M169" s="35"/>
      <c r="N169" s="32">
        <f t="shared" si="77"/>
        <v>21954.400000000001</v>
      </c>
      <c r="O169" s="35">
        <v>439.1</v>
      </c>
      <c r="P169" s="35">
        <v>21515.3</v>
      </c>
      <c r="Q169" s="35"/>
      <c r="R169" s="32">
        <f t="shared" si="79"/>
        <v>23141.1</v>
      </c>
      <c r="S169" s="35">
        <v>462.8</v>
      </c>
      <c r="T169" s="35">
        <v>22678.3</v>
      </c>
      <c r="U169" s="35"/>
      <c r="V169" s="41">
        <f t="shared" si="104"/>
        <v>0</v>
      </c>
    </row>
    <row r="170" spans="1:101" s="33" customFormat="1" ht="90.75" customHeight="1" x14ac:dyDescent="0.25">
      <c r="A170" s="45"/>
      <c r="B170" s="51" t="s">
        <v>258</v>
      </c>
      <c r="C170" s="46" t="s">
        <v>115</v>
      </c>
      <c r="D170" s="47" t="s">
        <v>116</v>
      </c>
      <c r="E170" s="46" t="s">
        <v>216</v>
      </c>
      <c r="F170" s="32">
        <f t="shared" si="114"/>
        <v>6500</v>
      </c>
      <c r="G170" s="35">
        <v>6500</v>
      </c>
      <c r="H170" s="35">
        <v>0</v>
      </c>
      <c r="I170" s="35"/>
      <c r="J170" s="32">
        <f t="shared" si="116"/>
        <v>0</v>
      </c>
      <c r="K170" s="35"/>
      <c r="L170" s="35"/>
      <c r="M170" s="35"/>
      <c r="N170" s="32">
        <f t="shared" si="77"/>
        <v>6500</v>
      </c>
      <c r="O170" s="35">
        <v>6500</v>
      </c>
      <c r="P170" s="35">
        <v>0</v>
      </c>
      <c r="Q170" s="35"/>
      <c r="R170" s="32">
        <f t="shared" si="79"/>
        <v>6500</v>
      </c>
      <c r="S170" s="35">
        <v>6500</v>
      </c>
      <c r="T170" s="35">
        <v>0</v>
      </c>
      <c r="U170" s="35"/>
      <c r="V170" s="41">
        <f t="shared" si="104"/>
        <v>0</v>
      </c>
    </row>
    <row r="171" spans="1:101" s="23" customFormat="1" ht="44.25" customHeight="1" x14ac:dyDescent="0.25">
      <c r="A171" s="26">
        <v>9</v>
      </c>
      <c r="B171" s="15" t="s">
        <v>217</v>
      </c>
      <c r="C171" s="16" t="s">
        <v>22</v>
      </c>
      <c r="D171" s="16" t="s">
        <v>22</v>
      </c>
      <c r="E171" s="24" t="s">
        <v>22</v>
      </c>
      <c r="F171" s="34">
        <f t="shared" si="114"/>
        <v>10352.6</v>
      </c>
      <c r="G171" s="34">
        <f>G172</f>
        <v>602.5</v>
      </c>
      <c r="H171" s="34">
        <f>H172</f>
        <v>9750.1</v>
      </c>
      <c r="I171" s="34">
        <f>I172</f>
        <v>0</v>
      </c>
      <c r="J171" s="34">
        <f t="shared" si="116"/>
        <v>0</v>
      </c>
      <c r="K171" s="34">
        <f>K172</f>
        <v>0</v>
      </c>
      <c r="L171" s="34">
        <f>L172</f>
        <v>0</v>
      </c>
      <c r="M171" s="34">
        <f>M172</f>
        <v>0</v>
      </c>
      <c r="N171" s="34">
        <f t="shared" si="77"/>
        <v>11348.4</v>
      </c>
      <c r="O171" s="34">
        <f>O172</f>
        <v>622.4</v>
      </c>
      <c r="P171" s="34">
        <f>P172</f>
        <v>10726</v>
      </c>
      <c r="Q171" s="34">
        <f>Q172</f>
        <v>0</v>
      </c>
      <c r="R171" s="34">
        <f t="shared" si="79"/>
        <v>11348.4</v>
      </c>
      <c r="S171" s="34">
        <f>S172</f>
        <v>622.4</v>
      </c>
      <c r="T171" s="34">
        <f>T172</f>
        <v>10726</v>
      </c>
      <c r="U171" s="34">
        <f>U172</f>
        <v>0</v>
      </c>
      <c r="V171" s="17">
        <f t="shared" si="104"/>
        <v>0</v>
      </c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</row>
    <row r="172" spans="1:101" s="33" customFormat="1" ht="42.6" customHeight="1" x14ac:dyDescent="0.25">
      <c r="A172" s="68" t="s">
        <v>218</v>
      </c>
      <c r="B172" s="65" t="s">
        <v>219</v>
      </c>
      <c r="C172" s="56" t="s">
        <v>22</v>
      </c>
      <c r="D172" s="56" t="s">
        <v>22</v>
      </c>
      <c r="E172" s="56" t="s">
        <v>22</v>
      </c>
      <c r="F172" s="32">
        <f t="shared" si="114"/>
        <v>10352.6</v>
      </c>
      <c r="G172" s="32">
        <f>SUM(G174:G175)</f>
        <v>602.5</v>
      </c>
      <c r="H172" s="32">
        <f>SUM(H174:H175)</f>
        <v>9750.1</v>
      </c>
      <c r="I172" s="32">
        <f>SUM(I174:I175)</f>
        <v>0</v>
      </c>
      <c r="J172" s="32">
        <f t="shared" si="116"/>
        <v>0</v>
      </c>
      <c r="K172" s="32">
        <f>SUM(K174:K175)</f>
        <v>0</v>
      </c>
      <c r="L172" s="32">
        <f>SUM(L174:L175)</f>
        <v>0</v>
      </c>
      <c r="M172" s="32">
        <f>SUM(M174:M175)</f>
        <v>0</v>
      </c>
      <c r="N172" s="32">
        <f t="shared" si="77"/>
        <v>11348.4</v>
      </c>
      <c r="O172" s="32">
        <f>SUM(O174:O175)</f>
        <v>622.4</v>
      </c>
      <c r="P172" s="32">
        <f>SUM(P174:P175)</f>
        <v>10726</v>
      </c>
      <c r="Q172" s="32">
        <f>SUM(Q174:Q175)</f>
        <v>0</v>
      </c>
      <c r="R172" s="32">
        <f t="shared" si="79"/>
        <v>11348.4</v>
      </c>
      <c r="S172" s="32">
        <f>SUM(S174:S175)</f>
        <v>622.4</v>
      </c>
      <c r="T172" s="32">
        <f>SUM(T174:T175)</f>
        <v>10726</v>
      </c>
      <c r="U172" s="32">
        <f>SUM(U174:U175)</f>
        <v>0</v>
      </c>
      <c r="V172" s="41">
        <f t="shared" si="104"/>
        <v>0</v>
      </c>
    </row>
    <row r="173" spans="1:101" s="33" customFormat="1" ht="20.25" customHeight="1" x14ac:dyDescent="0.25">
      <c r="A173" s="45"/>
      <c r="B173" s="51" t="s">
        <v>23</v>
      </c>
      <c r="C173" s="63"/>
      <c r="D173" s="63"/>
      <c r="E173" s="63"/>
      <c r="F173" s="32"/>
      <c r="G173" s="32"/>
      <c r="H173" s="32"/>
      <c r="I173" s="32"/>
      <c r="J173" s="32"/>
      <c r="K173" s="32"/>
      <c r="L173" s="32"/>
      <c r="M173" s="32"/>
      <c r="N173" s="32"/>
      <c r="O173" s="32"/>
      <c r="P173" s="32"/>
      <c r="Q173" s="32"/>
      <c r="R173" s="32"/>
      <c r="S173" s="32"/>
      <c r="T173" s="32"/>
      <c r="U173" s="32"/>
      <c r="V173" s="41"/>
    </row>
    <row r="174" spans="1:101" s="33" customFormat="1" ht="70.5" customHeight="1" x14ac:dyDescent="0.25">
      <c r="A174" s="45"/>
      <c r="B174" s="51" t="s">
        <v>220</v>
      </c>
      <c r="C174" s="46" t="s">
        <v>221</v>
      </c>
      <c r="D174" s="64" t="s">
        <v>222</v>
      </c>
      <c r="E174" s="46" t="s">
        <v>223</v>
      </c>
      <c r="F174" s="32">
        <f t="shared" si="114"/>
        <v>9949.1</v>
      </c>
      <c r="G174" s="35">
        <v>199</v>
      </c>
      <c r="H174" s="35">
        <v>9750.1</v>
      </c>
      <c r="I174" s="32"/>
      <c r="J174" s="32">
        <f t="shared" si="116"/>
        <v>0</v>
      </c>
      <c r="K174" s="35"/>
      <c r="L174" s="35"/>
      <c r="M174" s="32"/>
      <c r="N174" s="32">
        <f t="shared" si="77"/>
        <v>10944.9</v>
      </c>
      <c r="O174" s="35">
        <v>218.9</v>
      </c>
      <c r="P174" s="35">
        <v>10726</v>
      </c>
      <c r="Q174" s="32"/>
      <c r="R174" s="32">
        <f t="shared" si="79"/>
        <v>10944.9</v>
      </c>
      <c r="S174" s="35">
        <v>218.9</v>
      </c>
      <c r="T174" s="35">
        <v>10726</v>
      </c>
      <c r="U174" s="32"/>
      <c r="V174" s="41">
        <f t="shared" si="104"/>
        <v>0</v>
      </c>
    </row>
    <row r="175" spans="1:101" s="33" customFormat="1" ht="78.75" customHeight="1" x14ac:dyDescent="0.25">
      <c r="A175" s="80"/>
      <c r="B175" s="51" t="s">
        <v>260</v>
      </c>
      <c r="C175" s="46" t="s">
        <v>221</v>
      </c>
      <c r="D175" s="47" t="s">
        <v>222</v>
      </c>
      <c r="E175" s="46" t="s">
        <v>224</v>
      </c>
      <c r="F175" s="32">
        <f t="shared" si="114"/>
        <v>403.5</v>
      </c>
      <c r="G175" s="35">
        <v>403.5</v>
      </c>
      <c r="H175" s="35">
        <v>0</v>
      </c>
      <c r="I175" s="35"/>
      <c r="J175" s="32">
        <f t="shared" si="116"/>
        <v>0</v>
      </c>
      <c r="K175" s="35"/>
      <c r="L175" s="35"/>
      <c r="M175" s="35"/>
      <c r="N175" s="32">
        <f t="shared" si="77"/>
        <v>403.5</v>
      </c>
      <c r="O175" s="35">
        <v>403.5</v>
      </c>
      <c r="P175" s="35">
        <v>0</v>
      </c>
      <c r="Q175" s="35"/>
      <c r="R175" s="32">
        <f t="shared" si="79"/>
        <v>403.5</v>
      </c>
      <c r="S175" s="35">
        <v>403.5</v>
      </c>
      <c r="T175" s="35">
        <v>0</v>
      </c>
      <c r="U175" s="35"/>
      <c r="V175" s="41">
        <f t="shared" si="104"/>
        <v>0</v>
      </c>
    </row>
    <row r="176" spans="1:101" ht="42" customHeight="1" x14ac:dyDescent="0.25">
      <c r="A176" s="25" t="s">
        <v>225</v>
      </c>
      <c r="B176" s="15" t="s">
        <v>226</v>
      </c>
      <c r="C176" s="16" t="s">
        <v>22</v>
      </c>
      <c r="D176" s="16" t="s">
        <v>22</v>
      </c>
      <c r="E176" s="24" t="s">
        <v>22</v>
      </c>
      <c r="F176" s="34">
        <f t="shared" si="114"/>
        <v>46389.8</v>
      </c>
      <c r="G176" s="34">
        <f>G177</f>
        <v>927.8</v>
      </c>
      <c r="H176" s="34">
        <f>H177</f>
        <v>45462</v>
      </c>
      <c r="I176" s="34">
        <f>I177</f>
        <v>0</v>
      </c>
      <c r="J176" s="34">
        <f t="shared" si="116"/>
        <v>0</v>
      </c>
      <c r="K176" s="34">
        <f>K177</f>
        <v>0</v>
      </c>
      <c r="L176" s="34">
        <f>L177</f>
        <v>0</v>
      </c>
      <c r="M176" s="34">
        <f>M177</f>
        <v>0</v>
      </c>
      <c r="N176" s="34">
        <f t="shared" si="77"/>
        <v>48965</v>
      </c>
      <c r="O176" s="42">
        <f>O177</f>
        <v>979.3</v>
      </c>
      <c r="P176" s="42">
        <f>P177</f>
        <v>47985.7</v>
      </c>
      <c r="Q176" s="42">
        <f>Q177</f>
        <v>0</v>
      </c>
      <c r="R176" s="34">
        <f t="shared" si="79"/>
        <v>0</v>
      </c>
      <c r="S176" s="42">
        <f>S177</f>
        <v>0</v>
      </c>
      <c r="T176" s="42">
        <f>T177</f>
        <v>0</v>
      </c>
      <c r="U176" s="42">
        <f>U177</f>
        <v>0</v>
      </c>
      <c r="V176" s="17">
        <f t="shared" si="104"/>
        <v>0</v>
      </c>
    </row>
    <row r="177" spans="1:22" s="77" customFormat="1" ht="54" customHeight="1" x14ac:dyDescent="0.2">
      <c r="A177" s="68" t="s">
        <v>227</v>
      </c>
      <c r="B177" s="65" t="s">
        <v>228</v>
      </c>
      <c r="C177" s="56" t="s">
        <v>22</v>
      </c>
      <c r="D177" s="56" t="s">
        <v>22</v>
      </c>
      <c r="E177" s="56" t="s">
        <v>22</v>
      </c>
      <c r="F177" s="32">
        <f t="shared" si="114"/>
        <v>46389.8</v>
      </c>
      <c r="G177" s="32">
        <f>G179</f>
        <v>927.8</v>
      </c>
      <c r="H177" s="32">
        <f t="shared" ref="H177:I177" si="120">H179</f>
        <v>45462</v>
      </c>
      <c r="I177" s="32">
        <f t="shared" si="120"/>
        <v>0</v>
      </c>
      <c r="J177" s="32">
        <f t="shared" si="116"/>
        <v>0</v>
      </c>
      <c r="K177" s="32">
        <f>K179</f>
        <v>0</v>
      </c>
      <c r="L177" s="32">
        <f t="shared" ref="L177:M177" si="121">L179</f>
        <v>0</v>
      </c>
      <c r="M177" s="32">
        <f t="shared" si="121"/>
        <v>0</v>
      </c>
      <c r="N177" s="32">
        <f t="shared" si="77"/>
        <v>48965</v>
      </c>
      <c r="O177" s="32">
        <f>O179</f>
        <v>979.3</v>
      </c>
      <c r="P177" s="32">
        <f t="shared" ref="P177:Q177" si="122">P179</f>
        <v>47985.7</v>
      </c>
      <c r="Q177" s="32">
        <f t="shared" si="122"/>
        <v>0</v>
      </c>
      <c r="R177" s="32">
        <f t="shared" si="79"/>
        <v>0</v>
      </c>
      <c r="S177" s="32">
        <f>S179</f>
        <v>0</v>
      </c>
      <c r="T177" s="32">
        <f t="shared" ref="T177:U177" si="123">T179</f>
        <v>0</v>
      </c>
      <c r="U177" s="32">
        <f t="shared" si="123"/>
        <v>0</v>
      </c>
      <c r="V177" s="41">
        <f t="shared" si="104"/>
        <v>0</v>
      </c>
    </row>
    <row r="178" spans="1:22" s="33" customFormat="1" ht="17.25" customHeight="1" x14ac:dyDescent="0.25">
      <c r="A178" s="45"/>
      <c r="B178" s="51" t="s">
        <v>23</v>
      </c>
      <c r="C178" s="56"/>
      <c r="D178" s="56"/>
      <c r="E178" s="81"/>
      <c r="F178" s="32"/>
      <c r="G178" s="35"/>
      <c r="H178" s="35"/>
      <c r="I178" s="35"/>
      <c r="J178" s="32"/>
      <c r="K178" s="35"/>
      <c r="L178" s="35"/>
      <c r="M178" s="35"/>
      <c r="N178" s="32"/>
      <c r="O178" s="35"/>
      <c r="P178" s="35"/>
      <c r="Q178" s="35"/>
      <c r="R178" s="32"/>
      <c r="S178" s="35"/>
      <c r="T178" s="35"/>
      <c r="U178" s="35"/>
      <c r="V178" s="41"/>
    </row>
    <row r="179" spans="1:22" s="33" customFormat="1" ht="117.75" customHeight="1" x14ac:dyDescent="0.25">
      <c r="A179" s="45"/>
      <c r="B179" s="51" t="s">
        <v>229</v>
      </c>
      <c r="C179" s="46" t="s">
        <v>115</v>
      </c>
      <c r="D179" s="47" t="s">
        <v>116</v>
      </c>
      <c r="E179" s="82" t="s">
        <v>230</v>
      </c>
      <c r="F179" s="32">
        <f t="shared" si="114"/>
        <v>46389.8</v>
      </c>
      <c r="G179" s="35">
        <v>927.8</v>
      </c>
      <c r="H179" s="35">
        <v>45462</v>
      </c>
      <c r="I179" s="35"/>
      <c r="J179" s="32">
        <f t="shared" si="116"/>
        <v>0</v>
      </c>
      <c r="K179" s="35"/>
      <c r="L179" s="35"/>
      <c r="M179" s="35"/>
      <c r="N179" s="32">
        <f t="shared" si="77"/>
        <v>48965</v>
      </c>
      <c r="O179" s="35">
        <v>979.3</v>
      </c>
      <c r="P179" s="35">
        <v>47985.7</v>
      </c>
      <c r="Q179" s="35"/>
      <c r="R179" s="32">
        <f t="shared" si="79"/>
        <v>0</v>
      </c>
      <c r="S179" s="35"/>
      <c r="T179" s="35"/>
      <c r="U179" s="35"/>
      <c r="V179" s="41">
        <f t="shared" si="104"/>
        <v>0</v>
      </c>
    </row>
    <row r="180" spans="1:22" s="21" customFormat="1" ht="39.75" customHeight="1" x14ac:dyDescent="0.2">
      <c r="A180" s="14" t="s">
        <v>231</v>
      </c>
      <c r="B180" s="15" t="s">
        <v>232</v>
      </c>
      <c r="C180" s="16" t="s">
        <v>22</v>
      </c>
      <c r="D180" s="26" t="s">
        <v>22</v>
      </c>
      <c r="E180" s="24" t="s">
        <v>22</v>
      </c>
      <c r="F180" s="34">
        <f t="shared" si="114"/>
        <v>265000</v>
      </c>
      <c r="G180" s="34">
        <f>G181</f>
        <v>265000</v>
      </c>
      <c r="H180" s="34">
        <f t="shared" ref="H180:I180" si="124">H181</f>
        <v>0</v>
      </c>
      <c r="I180" s="34">
        <f t="shared" si="124"/>
        <v>0</v>
      </c>
      <c r="J180" s="34">
        <f t="shared" si="116"/>
        <v>6500</v>
      </c>
      <c r="K180" s="34">
        <f>K181</f>
        <v>6500</v>
      </c>
      <c r="L180" s="34">
        <f t="shared" ref="L180:M180" si="125">L181</f>
        <v>0</v>
      </c>
      <c r="M180" s="34">
        <f t="shared" si="125"/>
        <v>0</v>
      </c>
      <c r="N180" s="34">
        <f t="shared" si="77"/>
        <v>0</v>
      </c>
      <c r="O180" s="34">
        <f>O181</f>
        <v>0</v>
      </c>
      <c r="P180" s="34">
        <f t="shared" ref="P180:Q180" si="126">P181</f>
        <v>0</v>
      </c>
      <c r="Q180" s="34">
        <f t="shared" si="126"/>
        <v>0</v>
      </c>
      <c r="R180" s="34">
        <f t="shared" si="79"/>
        <v>0</v>
      </c>
      <c r="S180" s="34">
        <f>S181</f>
        <v>0</v>
      </c>
      <c r="T180" s="34">
        <f>T181</f>
        <v>0</v>
      </c>
      <c r="U180" s="34">
        <f>U181</f>
        <v>0</v>
      </c>
      <c r="V180" s="17">
        <f t="shared" si="104"/>
        <v>2.5000000000000001E-2</v>
      </c>
    </row>
    <row r="181" spans="1:22" s="77" customFormat="1" ht="67.5" customHeight="1" x14ac:dyDescent="0.2">
      <c r="A181" s="68" t="s">
        <v>233</v>
      </c>
      <c r="B181" s="65" t="s">
        <v>234</v>
      </c>
      <c r="C181" s="56" t="s">
        <v>22</v>
      </c>
      <c r="D181" s="76" t="s">
        <v>22</v>
      </c>
      <c r="E181" s="81" t="s">
        <v>22</v>
      </c>
      <c r="F181" s="32">
        <f>G181+H181+I181</f>
        <v>265000</v>
      </c>
      <c r="G181" s="32">
        <f>G183</f>
        <v>265000</v>
      </c>
      <c r="H181" s="32">
        <f t="shared" ref="H181:I181" si="127">H183</f>
        <v>0</v>
      </c>
      <c r="I181" s="32">
        <f t="shared" si="127"/>
        <v>0</v>
      </c>
      <c r="J181" s="32">
        <f t="shared" si="116"/>
        <v>6500</v>
      </c>
      <c r="K181" s="32">
        <f>K183</f>
        <v>6500</v>
      </c>
      <c r="L181" s="32">
        <f t="shared" ref="L181:M181" si="128">L183</f>
        <v>0</v>
      </c>
      <c r="M181" s="32">
        <f t="shared" si="128"/>
        <v>0</v>
      </c>
      <c r="N181" s="32">
        <f t="shared" si="77"/>
        <v>0</v>
      </c>
      <c r="O181" s="32">
        <f>O183</f>
        <v>0</v>
      </c>
      <c r="P181" s="32">
        <f t="shared" ref="P181:Q181" si="129">P183</f>
        <v>0</v>
      </c>
      <c r="Q181" s="32">
        <f t="shared" si="129"/>
        <v>0</v>
      </c>
      <c r="R181" s="32">
        <f t="shared" si="79"/>
        <v>0</v>
      </c>
      <c r="S181" s="32">
        <f>S183</f>
        <v>0</v>
      </c>
      <c r="T181" s="32">
        <f t="shared" ref="T181:U181" si="130">T183</f>
        <v>0</v>
      </c>
      <c r="U181" s="32">
        <f t="shared" si="130"/>
        <v>0</v>
      </c>
      <c r="V181" s="41">
        <f t="shared" si="104"/>
        <v>2.5000000000000001E-2</v>
      </c>
    </row>
    <row r="182" spans="1:22" s="33" customFormat="1" ht="15.75" customHeight="1" x14ac:dyDescent="0.25">
      <c r="A182" s="45"/>
      <c r="B182" s="51" t="s">
        <v>23</v>
      </c>
      <c r="C182" s="46"/>
      <c r="D182" s="47"/>
      <c r="E182" s="82"/>
      <c r="F182" s="32"/>
      <c r="G182" s="35"/>
      <c r="H182" s="35"/>
      <c r="I182" s="35"/>
      <c r="J182" s="32"/>
      <c r="K182" s="35"/>
      <c r="L182" s="35"/>
      <c r="M182" s="35"/>
      <c r="N182" s="32"/>
      <c r="O182" s="35"/>
      <c r="P182" s="35"/>
      <c r="Q182" s="35"/>
      <c r="R182" s="32"/>
      <c r="S182" s="35"/>
      <c r="T182" s="35"/>
      <c r="U182" s="35"/>
      <c r="V182" s="41"/>
    </row>
    <row r="183" spans="1:22" s="33" customFormat="1" ht="99" customHeight="1" x14ac:dyDescent="0.25">
      <c r="A183" s="45"/>
      <c r="B183" s="51" t="s">
        <v>255</v>
      </c>
      <c r="C183" s="46" t="s">
        <v>137</v>
      </c>
      <c r="D183" s="47" t="s">
        <v>138</v>
      </c>
      <c r="E183" s="82" t="s">
        <v>254</v>
      </c>
      <c r="F183" s="32">
        <f t="shared" ref="F183" si="131">G183+H183+I183</f>
        <v>265000</v>
      </c>
      <c r="G183" s="35">
        <v>265000</v>
      </c>
      <c r="H183" s="35">
        <v>0</v>
      </c>
      <c r="I183" s="35"/>
      <c r="J183" s="32">
        <f t="shared" si="116"/>
        <v>6500</v>
      </c>
      <c r="K183" s="35">
        <v>6500</v>
      </c>
      <c r="L183" s="35">
        <v>0</v>
      </c>
      <c r="M183" s="35"/>
      <c r="N183" s="32">
        <f t="shared" ref="N183" si="132">O183+P183+Q183</f>
        <v>0</v>
      </c>
      <c r="O183" s="35"/>
      <c r="P183" s="35"/>
      <c r="Q183" s="35"/>
      <c r="R183" s="32">
        <f t="shared" ref="R183" si="133">S183+T183+U183</f>
        <v>0</v>
      </c>
      <c r="S183" s="35"/>
      <c r="T183" s="35"/>
      <c r="U183" s="35"/>
      <c r="V183" s="41">
        <f t="shared" si="104"/>
        <v>2.5000000000000001E-2</v>
      </c>
    </row>
    <row r="184" spans="1:22" x14ac:dyDescent="0.25">
      <c r="B184" s="2" t="s">
        <v>253</v>
      </c>
    </row>
    <row r="185" spans="1:22" ht="16.5" customHeight="1" x14ac:dyDescent="0.25">
      <c r="B185" s="27" t="s">
        <v>235</v>
      </c>
    </row>
    <row r="188" spans="1:22" ht="22.15" customHeight="1" x14ac:dyDescent="0.25"/>
    <row r="189" spans="1:22" ht="22.15" customHeight="1" x14ac:dyDescent="0.25"/>
    <row r="190" spans="1:22" ht="22.15" customHeight="1" x14ac:dyDescent="0.25"/>
    <row r="191" spans="1:22" ht="22.15" customHeight="1" x14ac:dyDescent="0.25"/>
    <row r="192" spans="1:22" ht="21" customHeight="1" x14ac:dyDescent="0.25"/>
    <row r="193" ht="21" customHeight="1" x14ac:dyDescent="0.25"/>
    <row r="194" ht="21" customHeight="1" x14ac:dyDescent="0.25"/>
    <row r="195" ht="21" customHeight="1" x14ac:dyDescent="0.25"/>
    <row r="196" ht="17.45" customHeight="1" x14ac:dyDescent="0.25"/>
    <row r="197" ht="16.149999999999999" customHeight="1" x14ac:dyDescent="0.25"/>
    <row r="198" ht="17.45" customHeight="1" x14ac:dyDescent="0.25"/>
    <row r="199" ht="20.45" customHeight="1" x14ac:dyDescent="0.25"/>
    <row r="200" ht="16.149999999999999" customHeight="1" x14ac:dyDescent="0.25"/>
    <row r="201" ht="17.45" customHeight="1" x14ac:dyDescent="0.25"/>
    <row r="202" ht="17.45" customHeight="1" x14ac:dyDescent="0.25"/>
  </sheetData>
  <mergeCells count="14">
    <mergeCell ref="A5:V6"/>
    <mergeCell ref="A8:A10"/>
    <mergeCell ref="B8:B10"/>
    <mergeCell ref="C8:C10"/>
    <mergeCell ref="D8:D10"/>
    <mergeCell ref="E8:E10"/>
    <mergeCell ref="F8:M8"/>
    <mergeCell ref="N8:Q8"/>
    <mergeCell ref="R8:U8"/>
    <mergeCell ref="V8:V10"/>
    <mergeCell ref="F9:I9"/>
    <mergeCell ref="J9:M9"/>
    <mergeCell ref="N9:Q9"/>
    <mergeCell ref="R9:U9"/>
  </mergeCells>
  <pageMargins left="0" right="0" top="0" bottom="0" header="0.31496062992125984" footer="0.31496062992125984"/>
  <pageSetup paperSize="9" scale="37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2</vt:i4>
      </vt:variant>
    </vt:vector>
  </HeadingPairs>
  <TitlesOfParts>
    <vt:vector size="7" baseType="lpstr">
      <vt:lpstr>Лист1</vt:lpstr>
      <vt:lpstr>Лист4</vt:lpstr>
      <vt:lpstr>Лист5</vt:lpstr>
      <vt:lpstr>Лист6</vt:lpstr>
      <vt:lpstr>Лист7</vt:lpstr>
      <vt:lpstr>Лист1!Print_Titles</vt:lpstr>
      <vt:lpstr>Лист1!Область_печати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Наговицына Мария Александровна (nma)</dc:creator>
  <cp:lastModifiedBy>Приставка Виктория Николаевна (pvn)</cp:lastModifiedBy>
  <cp:revision>4</cp:revision>
  <dcterms:created xsi:type="dcterms:W3CDTF">2006-09-28T05:33:49Z</dcterms:created>
  <dcterms:modified xsi:type="dcterms:W3CDTF">2026-02-03T05:09:15Z</dcterms:modified>
</cp:coreProperties>
</file>