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20955" windowHeight="9720"/>
  </bookViews>
  <sheets>
    <sheet name="отчет" sheetId="1" r:id="rId1"/>
  </sheets>
  <definedNames>
    <definedName name="_xlnm.Print_Area" localSheetId="0">отчет!$A$1:$E$45</definedName>
  </definedNames>
  <calcPr calcId="145621"/>
</workbook>
</file>

<file path=xl/calcChain.xml><?xml version="1.0" encoding="utf-8"?>
<calcChain xmlns="http://schemas.openxmlformats.org/spreadsheetml/2006/main">
  <c r="C21" i="1" l="1"/>
  <c r="E44" i="1" l="1"/>
  <c r="E43" i="1"/>
  <c r="E41" i="1"/>
  <c r="E40" i="1"/>
  <c r="E39" i="1"/>
  <c r="E38" i="1"/>
  <c r="E37" i="1"/>
  <c r="E36" i="1"/>
  <c r="E35" i="1"/>
  <c r="D34" i="1"/>
  <c r="D33" i="1" s="1"/>
  <c r="C34" i="1"/>
  <c r="C33" i="1" s="1"/>
  <c r="E31" i="1"/>
  <c r="E30" i="1"/>
  <c r="E29" i="1"/>
  <c r="E28" i="1"/>
  <c r="E27" i="1"/>
  <c r="E26" i="1"/>
  <c r="E24" i="1"/>
  <c r="E23" i="1"/>
  <c r="E22" i="1"/>
  <c r="D21" i="1"/>
  <c r="E21" i="1" s="1"/>
  <c r="E20" i="1"/>
  <c r="E19" i="1"/>
  <c r="E18" i="1"/>
  <c r="E17" i="1"/>
  <c r="D16" i="1"/>
  <c r="C16" i="1"/>
  <c r="E15" i="1"/>
  <c r="E14" i="1"/>
  <c r="D13" i="1"/>
  <c r="C13" i="1"/>
  <c r="E12" i="1"/>
  <c r="D11" i="1"/>
  <c r="C11" i="1"/>
  <c r="E10" i="1"/>
  <c r="E9" i="1"/>
  <c r="D8" i="1"/>
  <c r="C8" i="1"/>
  <c r="C7" i="1" l="1"/>
  <c r="C45" i="1" s="1"/>
  <c r="E34" i="1"/>
  <c r="E16" i="1"/>
  <c r="E13" i="1"/>
  <c r="E8" i="1"/>
  <c r="E33" i="1"/>
  <c r="E11" i="1"/>
  <c r="D7" i="1"/>
  <c r="D45" i="1" l="1"/>
  <c r="E45" i="1" s="1"/>
  <c r="E7" i="1"/>
</calcChain>
</file>

<file path=xl/sharedStrings.xml><?xml version="1.0" encoding="utf-8"?>
<sst xmlns="http://schemas.openxmlformats.org/spreadsheetml/2006/main" count="85" uniqueCount="85">
  <si>
    <t>ИНФОРМАЦИЯ</t>
  </si>
  <si>
    <t>тыс.руб.</t>
  </si>
  <si>
    <t>Коды бюджетной классификации 
Российской Федерации</t>
  </si>
  <si>
    <t>Наименование доходов</t>
  </si>
  <si>
    <t xml:space="preserve">% исполнения к плановым назначениям на 2025 год 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</si>
  <si>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</si>
  <si>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</si>
  <si>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</si>
  <si>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</si>
  <si>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1 01 01000 00 0000 110</t>
  </si>
  <si>
    <t>Налог на прибыль организаций</t>
  </si>
  <si>
    <t>1 01 02000 01 0000 110</t>
  </si>
  <si>
    <t>Налог на доходы физических лиц</t>
  </si>
  <si>
    <t>1 03 00000 00 0000 000</t>
  </si>
  <si>
    <t>Налоги на товары (работы, услуги), реализуемые на территории Российской Федерации</t>
  </si>
  <si>
    <t>1 03 02000 01 0000 110</t>
  </si>
  <si>
    <t>Акцизы по подакцизным товарам (продукции), производимым на территории Российской Федерации</t>
  </si>
  <si>
    <t>1 05 00000 00 0000 000</t>
  </si>
  <si>
    <t>Налоги на совокупный доход</t>
  </si>
  <si>
    <t>1 05 01000 00 0000 110</t>
  </si>
  <si>
    <t>Налог, взимаемый в связи с применением упрощенной системы налогообложения</t>
  </si>
  <si>
    <t>1 05 06000 01 0000 110</t>
  </si>
  <si>
    <t>Налог на профессиональный доход</t>
  </si>
  <si>
    <t>1 06 00000 00 0000 000</t>
  </si>
  <si>
    <t>Налоги на имущество</t>
  </si>
  <si>
    <t>1 06 02000 02 0000 110</t>
  </si>
  <si>
    <t>Налог на имущество организаций</t>
  </si>
  <si>
    <t>1 06 04000 02 0000 110</t>
  </si>
  <si>
    <t>Транспортный налог</t>
  </si>
  <si>
    <t>1 06 05000 02 0000 110</t>
  </si>
  <si>
    <t>Налог на игорный бизнес</t>
  </si>
  <si>
    <t>1 06 06000 00 0000 110</t>
  </si>
  <si>
    <t>Земельный налог</t>
  </si>
  <si>
    <t>1 07 00000 00 0000 000</t>
  </si>
  <si>
    <t>Налоги, сборы и регулярные платежи за пользование природными ресурсами</t>
  </si>
  <si>
    <t>1 07 01000 01 0000 110</t>
  </si>
  <si>
    <t>Налог на добычу полезных ископаемых</t>
  </si>
  <si>
    <t>1 07 04000 01 0000 110</t>
  </si>
  <si>
    <t>Сборы за пользование объектами животного мира и за пользование объектами водных биологических ресурсов</t>
  </si>
  <si>
    <t>1 08 00000 00 0000 000</t>
  </si>
  <si>
    <t>Государственная пошлина</t>
  </si>
  <si>
    <t>1 09 00000 00 0000 000</t>
  </si>
  <si>
    <t>Задолженность и перерасчеты по отмененным налогам, сборам и иным обязательным платежам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</si>
  <si>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</si>
  <si>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</si>
  <si>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1 12 00000 00 0000 000</t>
  </si>
  <si>
    <t>Платежи при пользовании природными ресурсами</t>
  </si>
  <si>
    <t>1 13 00000 00 0000 000</t>
  </si>
  <si>
    <t>Доходы от оказания платных услуг и компенсации затрат государства</t>
  </si>
  <si>
    <t>1 14 00000 00 0000 000</t>
  </si>
  <si>
    <t>Доходы от продажи материальных и нематериальных активов</t>
  </si>
  <si>
    <t>1 15 00000 00 0000 000</t>
  </si>
  <si>
    <t>Административные  платежи и сборы</t>
  </si>
  <si>
    <t>1 16 00000 00 0000 000</t>
  </si>
  <si>
    <t>Штрафы, санкции, возмещение ущерба</t>
  </si>
  <si>
    <t>1 17 00000 00 0000 000</t>
  </si>
  <si>
    <t>Прочие неналоговые доходы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</si>
  <si>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</si>
  <si>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</si>
  <si>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</si>
  <si>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</si>
  <si>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</si>
  <si>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</si>
  <si>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>2 02 20000 00 0000 150</t>
  </si>
  <si>
    <t>Субсидии бюджетам бюджетной системы Российской Федерации (межбюджетные субсидии)</t>
  </si>
  <si>
    <t>2 02 30000 00 0000 150</t>
  </si>
  <si>
    <t xml:space="preserve">Субвенции бюджетам бюджетной системы Российской Федерации </t>
  </si>
  <si>
    <t>2 02 40000 00 0000 150</t>
  </si>
  <si>
    <t>Иные межбюджетные трансферты</t>
  </si>
  <si>
    <t>2 03 00000 00 0000 000</t>
  </si>
  <si>
    <t>Безвозмездные поступления от государственных (муниципальных) организаций</t>
  </si>
  <si>
    <t>2 04 00000 00 0000 000</t>
  </si>
  <si>
    <t>Безвозмездные поступления от негосударственных организаций</t>
  </si>
  <si>
    <t>2 07 00000 00 0000 000</t>
  </si>
  <si>
    <t xml:space="preserve">Прочие безвозмездные поступления </t>
  </si>
  <si>
    <t>2 08 00000 00 0000 000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</si>
  <si>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</si>
  <si>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2 18 00000 00 0000 000</t>
  </si>
  <si>
    <t>Доходы бюджетов субъектов Российской Федерации от возврата остатков субсидий, субвенций и иных межбюджетных трансфертов, имеющих целевое назначение, прошлых лет</t>
  </si>
  <si>
    <t>2 19 00000 00 0000 000</t>
  </si>
  <si>
    <t xml:space="preserve">Возврат остатков субсидий, субвенций и иных межбюджетных трансфертов, имеющих целевое назначение, прошлых лет из бюджетов субъектов Российской Федерации </t>
  </si>
  <si>
    <t>ВСЕГО ДОХОДОВ</t>
  </si>
  <si>
    <t>об исполнении областного бюджета Томской области на 1 января 2026 года</t>
  </si>
  <si>
    <t>План 
на 2025 год 
(по данным Ф. 0503317 на 01.01.2026)</t>
  </si>
  <si>
    <t>Исполнено
на 01.01.2026 
(по данным Ф. 0503317 на 01.01.2026)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</si>
</sst>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5" x14ac:knownFonts="1">
    <font>
      <sz val="10"/>
      <color theme="1"/>
      <name val="Arial Cyr"/>
    </font>
    <font>
      <sz val="11"/>
      <color rgb="FFFA7D00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name val="PT Astra Serif"/>
      <family val="1"/>
      <charset val="204"/>
    </font>
    <font>
      <b/>
      <sz val="9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PT Astra Serif"/>
      <family val="1"/>
      <charset val="204"/>
    </font>
    <font>
      <b/>
      <sz val="11"/>
      <name val="PT Astra Serif"/>
      <family val="1"/>
      <charset val="204"/>
    </font>
    <font>
      <b/>
      <sz val="11"/>
      <color theme="1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1"/>
  </cellStyleXfs>
  <cellXfs count="66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3" fontId="9" fillId="0" borderId="3" xfId="0" applyNumberFormat="1" applyFont="1" applyBorder="1" applyAlignment="1">
      <alignment horizontal="center" vertical="center" wrapText="1"/>
    </xf>
    <xf numFmtId="3" fontId="8" fillId="0" borderId="3" xfId="0" applyNumberFormat="1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3" fontId="10" fillId="3" borderId="3" xfId="0" applyNumberFormat="1" applyFont="1" applyFill="1" applyBorder="1" applyAlignment="1">
      <alignment horizontal="center" vertical="center" wrapText="1"/>
    </xf>
    <xf numFmtId="3" fontId="10" fillId="0" borderId="3" xfId="0" applyNumberFormat="1" applyFont="1" applyBorder="1" applyAlignment="1">
      <alignment horizontal="center" vertical="center" wrapText="1"/>
    </xf>
    <xf numFmtId="0" fontId="7" fillId="2" borderId="0" xfId="0" applyFont="1" applyFill="1"/>
    <xf numFmtId="1" fontId="8" fillId="2" borderId="3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164" fontId="8" fillId="2" borderId="3" xfId="0" applyNumberFormat="1" applyFont="1" applyFill="1" applyBorder="1" applyAlignment="1">
      <alignment horizontal="right" vertical="center"/>
    </xf>
    <xf numFmtId="164" fontId="8" fillId="3" borderId="3" xfId="0" applyNumberFormat="1" applyFont="1" applyFill="1" applyBorder="1" applyAlignment="1">
      <alignment horizontal="right" vertical="center"/>
    </xf>
    <xf numFmtId="164" fontId="8" fillId="2" borderId="3" xfId="0" applyNumberFormat="1" applyFont="1" applyFill="1" applyBorder="1" applyAlignment="1">
      <alignment vertical="center"/>
    </xf>
    <xf numFmtId="165" fontId="7" fillId="2" borderId="0" xfId="0" applyNumberFormat="1" applyFont="1" applyFill="1"/>
    <xf numFmtId="0" fontId="8" fillId="2" borderId="3" xfId="0" applyFont="1" applyFill="1" applyBorder="1" applyAlignment="1">
      <alignment vertical="center" wrapText="1"/>
    </xf>
    <xf numFmtId="164" fontId="8" fillId="3" borderId="3" xfId="0" applyNumberFormat="1" applyFont="1" applyFill="1" applyBorder="1" applyAlignment="1">
      <alignment vertical="center"/>
    </xf>
    <xf numFmtId="164" fontId="7" fillId="2" borderId="0" xfId="0" applyNumberFormat="1" applyFont="1" applyFill="1"/>
    <xf numFmtId="1" fontId="11" fillId="2" borderId="3" xfId="0" applyNumberFormat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left" vertical="center" wrapText="1"/>
    </xf>
    <xf numFmtId="164" fontId="12" fillId="2" borderId="0" xfId="0" applyNumberFormat="1" applyFont="1" applyFill="1" applyAlignment="1">
      <alignment vertical="center"/>
    </xf>
    <xf numFmtId="164" fontId="12" fillId="3" borderId="3" xfId="0" applyNumberFormat="1" applyFont="1" applyFill="1" applyBorder="1" applyAlignment="1" applyProtection="1">
      <alignment horizontal="right"/>
    </xf>
    <xf numFmtId="164" fontId="12" fillId="2" borderId="3" xfId="0" applyNumberFormat="1" applyFont="1" applyFill="1" applyBorder="1" applyAlignment="1">
      <alignment vertical="center"/>
    </xf>
    <xf numFmtId="164" fontId="12" fillId="3" borderId="0" xfId="0" applyNumberFormat="1" applyFont="1" applyFill="1" applyAlignment="1" applyProtection="1">
      <alignment horizontal="right"/>
    </xf>
    <xf numFmtId="164" fontId="13" fillId="2" borderId="3" xfId="0" applyNumberFormat="1" applyFont="1" applyFill="1" applyBorder="1" applyAlignment="1">
      <alignment vertical="center"/>
    </xf>
    <xf numFmtId="164" fontId="13" fillId="3" borderId="3" xfId="0" applyNumberFormat="1" applyFont="1" applyFill="1" applyBorder="1" applyAlignment="1">
      <alignment vertical="center"/>
    </xf>
    <xf numFmtId="164" fontId="12" fillId="3" borderId="3" xfId="0" applyNumberFormat="1" applyFont="1" applyFill="1" applyBorder="1" applyAlignment="1">
      <alignment vertical="center"/>
    </xf>
    <xf numFmtId="1" fontId="12" fillId="2" borderId="3" xfId="0" applyNumberFormat="1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left" vertical="center" wrapText="1"/>
    </xf>
    <xf numFmtId="164" fontId="12" fillId="3" borderId="0" xfId="0" applyNumberFormat="1" applyFont="1" applyFill="1" applyAlignment="1">
      <alignment vertical="center"/>
    </xf>
    <xf numFmtId="164" fontId="11" fillId="2" borderId="3" xfId="0" applyNumberFormat="1" applyFont="1" applyFill="1" applyBorder="1" applyAlignment="1">
      <alignment horizontal="right" vertical="center" wrapText="1"/>
    </xf>
    <xf numFmtId="164" fontId="11" fillId="3" borderId="3" xfId="0" applyNumberFormat="1" applyFont="1" applyFill="1" applyBorder="1" applyAlignment="1">
      <alignment vertical="center"/>
    </xf>
    <xf numFmtId="0" fontId="8" fillId="2" borderId="3" xfId="0" applyFont="1" applyFill="1" applyBorder="1" applyAlignment="1">
      <alignment horizontal="left" vertical="center" wrapText="1"/>
    </xf>
    <xf numFmtId="164" fontId="13" fillId="2" borderId="0" xfId="0" applyNumberFormat="1" applyFont="1" applyFill="1" applyAlignment="1">
      <alignment vertical="center"/>
    </xf>
    <xf numFmtId="164" fontId="13" fillId="3" borderId="0" xfId="0" applyNumberFormat="1" applyFont="1" applyFill="1" applyAlignment="1">
      <alignment vertical="center"/>
    </xf>
    <xf numFmtId="164" fontId="14" fillId="2" borderId="0" xfId="0" applyNumberFormat="1" applyFont="1" applyFill="1" applyAlignment="1">
      <alignment vertical="center"/>
    </xf>
    <xf numFmtId="164" fontId="14" fillId="3" borderId="3" xfId="0" applyNumberFormat="1" applyFont="1" applyFill="1" applyBorder="1" applyAlignment="1">
      <alignment vertical="center"/>
    </xf>
    <xf numFmtId="164" fontId="8" fillId="2" borderId="3" xfId="0" applyNumberFormat="1" applyFont="1" applyFill="1" applyBorder="1" applyAlignment="1">
      <alignment horizontal="right" vertical="center" wrapText="1"/>
    </xf>
    <xf numFmtId="3" fontId="8" fillId="0" borderId="3" xfId="0" applyNumberFormat="1" applyFont="1" applyBorder="1" applyAlignment="1">
      <alignment vertical="center" wrapText="1"/>
    </xf>
    <xf numFmtId="164" fontId="8" fillId="2" borderId="4" xfId="0" applyNumberFormat="1" applyFont="1" applyFill="1" applyBorder="1" applyAlignment="1">
      <alignment vertical="center"/>
    </xf>
    <xf numFmtId="164" fontId="8" fillId="3" borderId="4" xfId="0" applyNumberFormat="1" applyFont="1" applyFill="1" applyBorder="1" applyAlignment="1">
      <alignment vertical="center"/>
    </xf>
    <xf numFmtId="0" fontId="11" fillId="2" borderId="3" xfId="0" applyFont="1" applyFill="1" applyBorder="1" applyAlignment="1">
      <alignment horizontal="center" vertical="center"/>
    </xf>
    <xf numFmtId="3" fontId="11" fillId="2" borderId="5" xfId="0" applyNumberFormat="1" applyFont="1" applyFill="1" applyBorder="1" applyAlignment="1">
      <alignment vertical="center" wrapText="1"/>
    </xf>
    <xf numFmtId="164" fontId="12" fillId="2" borderId="6" xfId="0" applyNumberFormat="1" applyFont="1" applyFill="1" applyBorder="1" applyAlignment="1">
      <alignment vertical="center"/>
    </xf>
    <xf numFmtId="164" fontId="8" fillId="2" borderId="7" xfId="0" applyNumberFormat="1" applyFont="1" applyFill="1" applyBorder="1" applyAlignment="1">
      <alignment vertical="center"/>
    </xf>
    <xf numFmtId="9" fontId="11" fillId="2" borderId="5" xfId="1" applyNumberFormat="1" applyFont="1" applyFill="1" applyBorder="1" applyAlignment="1">
      <alignment vertical="center" wrapText="1"/>
    </xf>
    <xf numFmtId="3" fontId="8" fillId="2" borderId="3" xfId="0" applyNumberFormat="1" applyFont="1" applyFill="1" applyBorder="1" applyAlignment="1">
      <alignment vertical="center" wrapText="1"/>
    </xf>
    <xf numFmtId="164" fontId="9" fillId="2" borderId="8" xfId="0" applyNumberFormat="1" applyFont="1" applyFill="1" applyBorder="1" applyAlignment="1">
      <alignment vertical="center" wrapText="1"/>
    </xf>
    <xf numFmtId="0" fontId="7" fillId="0" borderId="0" xfId="0" applyFont="1"/>
    <xf numFmtId="164" fontId="13" fillId="2" borderId="0" xfId="0" applyNumberFormat="1" applyFont="1" applyFill="1" applyAlignment="1">
      <alignment vertical="center" wrapText="1"/>
    </xf>
    <xf numFmtId="164" fontId="13" fillId="2" borderId="3" xfId="0" applyNumberFormat="1" applyFont="1" applyFill="1" applyBorder="1" applyAlignment="1">
      <alignment vertical="center" wrapText="1"/>
    </xf>
    <xf numFmtId="0" fontId="11" fillId="2" borderId="0" xfId="0" applyFont="1" applyFill="1"/>
    <xf numFmtId="164" fontId="8" fillId="0" borderId="3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wrapText="1"/>
    </xf>
    <xf numFmtId="0" fontId="5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0" fontId="6" fillId="2" borderId="2" xfId="0" applyFont="1" applyFill="1" applyBorder="1" applyAlignment="1">
      <alignment horizontal="right" vertical="center"/>
    </xf>
    <xf numFmtId="164" fontId="13" fillId="0" borderId="3" xfId="0" applyNumberFormat="1" applyFont="1" applyFill="1" applyBorder="1" applyAlignment="1">
      <alignment vertical="center"/>
    </xf>
  </cellXfs>
  <cellStyles count="2">
    <cellStyle name="Обычный" xfId="0" builtinId="0"/>
    <cellStyle name="Связанная ячейка" xfId="1" builtin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45"/>
  <sheetViews>
    <sheetView tabSelected="1" zoomScale="150" zoomScaleNormal="150" zoomScaleSheetLayoutView="100" workbookViewId="0">
      <selection activeCell="B11" sqref="B11"/>
    </sheetView>
  </sheetViews>
  <sheetFormatPr defaultColWidth="9.140625" defaultRowHeight="13.15" customHeight="1" x14ac:dyDescent="0.2"/>
  <cols>
    <col min="1" max="1" width="24.140625" style="1" customWidth="1"/>
    <col min="2" max="2" width="52.140625" style="2" customWidth="1"/>
    <col min="3" max="3" width="18" style="3" customWidth="1"/>
    <col min="4" max="4" width="17.5703125" style="4" customWidth="1"/>
    <col min="5" max="5" width="13.7109375" style="4" customWidth="1"/>
    <col min="6" max="6" width="11.7109375" style="1" bestFit="1" customWidth="1"/>
    <col min="7" max="7" width="12.42578125" style="1" bestFit="1" customWidth="1"/>
    <col min="8" max="257" width="9.140625" style="1" customWidth="1"/>
  </cols>
  <sheetData>
    <row r="1" spans="1:7" ht="18.75" customHeight="1" x14ac:dyDescent="0.25">
      <c r="A1" s="5"/>
      <c r="B1" s="5"/>
      <c r="C1" s="61"/>
      <c r="D1" s="61"/>
      <c r="E1" s="61"/>
    </row>
    <row r="2" spans="1:7" ht="18.75" customHeight="1" x14ac:dyDescent="0.25">
      <c r="A2" s="62" t="s">
        <v>0</v>
      </c>
      <c r="B2" s="62"/>
      <c r="C2" s="62"/>
      <c r="D2" s="62"/>
      <c r="E2" s="62"/>
    </row>
    <row r="3" spans="1:7" ht="23.25" customHeight="1" x14ac:dyDescent="0.2">
      <c r="A3" s="63" t="s">
        <v>82</v>
      </c>
      <c r="B3" s="63"/>
      <c r="C3" s="63"/>
      <c r="D3" s="63"/>
      <c r="E3" s="63"/>
    </row>
    <row r="4" spans="1:7" ht="15.75" x14ac:dyDescent="0.2">
      <c r="D4" s="64" t="s">
        <v>1</v>
      </c>
      <c r="E4" s="64"/>
    </row>
    <row r="5" spans="1:7" ht="85.5" x14ac:dyDescent="0.2">
      <c r="A5" s="6" t="s">
        <v>2</v>
      </c>
      <c r="B5" s="7" t="s">
        <v>3</v>
      </c>
      <c r="C5" s="8" t="s">
        <v>83</v>
      </c>
      <c r="D5" s="9" t="s">
        <v>84</v>
      </c>
      <c r="E5" s="10" t="s">
        <v>4</v>
      </c>
    </row>
    <row r="6" spans="1:7" ht="12.75" x14ac:dyDescent="0.2">
      <c r="A6" s="11">
        <v>1</v>
      </c>
      <c r="B6" s="12">
        <v>2</v>
      </c>
      <c r="C6" s="13">
        <v>3</v>
      </c>
      <c r="D6" s="14">
        <v>4</v>
      </c>
      <c r="E6" s="15">
        <v>5</v>
      </c>
    </row>
    <row r="7" spans="1:7" s="16" customFormat="1" ht="17.45" customHeight="1" x14ac:dyDescent="0.2">
      <c r="A7" s="17" t="s">
        <v>5</v>
      </c>
      <c r="B7" s="18" t="s">
        <v>6</v>
      </c>
      <c r="C7" s="60">
        <f>C8+C11+C13+C16+C21+C24+C25+C26+C27+C28+C29+C30+C32+C31</f>
        <v>89926624.100000009</v>
      </c>
      <c r="D7" s="20">
        <f>D8+D11+D13+D16+D21+D24+D25+D26+D27+D28+D29+D30+D32+D31</f>
        <v>75906320.200000003</v>
      </c>
      <c r="E7" s="21">
        <f t="shared" ref="E7:E45" si="0">D7/C7*100</f>
        <v>84.409173545301584</v>
      </c>
      <c r="G7" s="22"/>
    </row>
    <row r="8" spans="1:7" s="16" customFormat="1" ht="18" customHeight="1" x14ac:dyDescent="0.2">
      <c r="A8" s="17" t="s">
        <v>7</v>
      </c>
      <c r="B8" s="23" t="s">
        <v>8</v>
      </c>
      <c r="C8" s="19">
        <f>SUM(C9:C10)</f>
        <v>58131781.5</v>
      </c>
      <c r="D8" s="24">
        <f>SUM(D9:D10)</f>
        <v>46023287.100000001</v>
      </c>
      <c r="E8" s="21">
        <f t="shared" si="0"/>
        <v>79.170611862290855</v>
      </c>
      <c r="F8" s="25"/>
      <c r="G8" s="22"/>
    </row>
    <row r="9" spans="1:7" ht="19.899999999999999" customHeight="1" x14ac:dyDescent="0.25">
      <c r="A9" s="26" t="s">
        <v>9</v>
      </c>
      <c r="B9" s="27" t="s">
        <v>10</v>
      </c>
      <c r="C9" s="28">
        <v>25009373.899999999</v>
      </c>
      <c r="D9" s="29">
        <v>14708778.5</v>
      </c>
      <c r="E9" s="21">
        <f t="shared" si="0"/>
        <v>58.813061689641103</v>
      </c>
      <c r="G9" s="22"/>
    </row>
    <row r="10" spans="1:7" ht="17.45" customHeight="1" x14ac:dyDescent="0.25">
      <c r="A10" s="26" t="s">
        <v>11</v>
      </c>
      <c r="B10" s="27" t="s">
        <v>12</v>
      </c>
      <c r="C10" s="30">
        <v>33122407.600000001</v>
      </c>
      <c r="D10" s="31">
        <v>31314508.600000001</v>
      </c>
      <c r="E10" s="21">
        <f t="shared" si="0"/>
        <v>94.541764530426221</v>
      </c>
      <c r="G10" s="22"/>
    </row>
    <row r="11" spans="1:7" ht="31.15" customHeight="1" x14ac:dyDescent="0.2">
      <c r="A11" s="17" t="s">
        <v>13</v>
      </c>
      <c r="B11" s="23" t="s">
        <v>14</v>
      </c>
      <c r="C11" s="32">
        <f>C12</f>
        <v>13890922.699999999</v>
      </c>
      <c r="D11" s="33">
        <f>D12</f>
        <v>13408880.800000001</v>
      </c>
      <c r="E11" s="21">
        <f t="shared" si="0"/>
        <v>96.529806475706621</v>
      </c>
      <c r="G11" s="22"/>
    </row>
    <row r="12" spans="1:7" s="16" customFormat="1" ht="32.450000000000003" customHeight="1" x14ac:dyDescent="0.2">
      <c r="A12" s="26" t="s">
        <v>15</v>
      </c>
      <c r="B12" s="27" t="s">
        <v>16</v>
      </c>
      <c r="C12" s="28">
        <v>13890922.699999999</v>
      </c>
      <c r="D12" s="34">
        <v>13408880.800000001</v>
      </c>
      <c r="E12" s="21">
        <f t="shared" si="0"/>
        <v>96.529806475706621</v>
      </c>
      <c r="G12" s="22"/>
    </row>
    <row r="13" spans="1:7" ht="21" customHeight="1" x14ac:dyDescent="0.2">
      <c r="A13" s="17" t="s">
        <v>17</v>
      </c>
      <c r="B13" s="23" t="s">
        <v>18</v>
      </c>
      <c r="C13" s="32">
        <f>C14+C15</f>
        <v>5716422.2999999998</v>
      </c>
      <c r="D13" s="33">
        <f>D14+D15</f>
        <v>5666568.5999999996</v>
      </c>
      <c r="E13" s="21">
        <f t="shared" si="0"/>
        <v>99.127886335479445</v>
      </c>
      <c r="G13" s="22"/>
    </row>
    <row r="14" spans="1:7" ht="30" x14ac:dyDescent="0.2">
      <c r="A14" s="35" t="s">
        <v>19</v>
      </c>
      <c r="B14" s="27" t="s">
        <v>20</v>
      </c>
      <c r="C14" s="28">
        <v>5326043.5999999996</v>
      </c>
      <c r="D14" s="34">
        <v>5196981.0999999996</v>
      </c>
      <c r="E14" s="21">
        <f t="shared" si="0"/>
        <v>97.576765988171786</v>
      </c>
      <c r="G14" s="22"/>
    </row>
    <row r="15" spans="1:7" ht="32.450000000000003" customHeight="1" x14ac:dyDescent="0.2">
      <c r="A15" s="35" t="s">
        <v>21</v>
      </c>
      <c r="B15" s="36" t="s">
        <v>22</v>
      </c>
      <c r="C15" s="30">
        <v>390378.7</v>
      </c>
      <c r="D15" s="37">
        <v>469587.5</v>
      </c>
      <c r="E15" s="21">
        <f t="shared" si="0"/>
        <v>120.29024636846222</v>
      </c>
      <c r="G15" s="22"/>
    </row>
    <row r="16" spans="1:7" ht="18" customHeight="1" x14ac:dyDescent="0.2">
      <c r="A16" s="17" t="s">
        <v>23</v>
      </c>
      <c r="B16" s="23" t="s">
        <v>24</v>
      </c>
      <c r="C16" s="32">
        <f>C17+C18+C19</f>
        <v>9090425.5</v>
      </c>
      <c r="D16" s="33">
        <f>D17+D18+D19</f>
        <v>8104280.5999999996</v>
      </c>
      <c r="E16" s="21">
        <f t="shared" si="0"/>
        <v>89.151829031545333</v>
      </c>
      <c r="G16" s="22"/>
    </row>
    <row r="17" spans="1:7" ht="17.45" customHeight="1" x14ac:dyDescent="0.2">
      <c r="A17" s="26" t="s">
        <v>25</v>
      </c>
      <c r="B17" s="27" t="s">
        <v>26</v>
      </c>
      <c r="C17" s="28">
        <v>7639601.9000000004</v>
      </c>
      <c r="D17" s="34">
        <v>6786417.7999999998</v>
      </c>
      <c r="E17" s="21">
        <f t="shared" si="0"/>
        <v>88.832086918036907</v>
      </c>
      <c r="G17" s="22"/>
    </row>
    <row r="18" spans="1:7" ht="16.899999999999999" customHeight="1" x14ac:dyDescent="0.2">
      <c r="A18" s="26" t="s">
        <v>27</v>
      </c>
      <c r="B18" s="27" t="s">
        <v>28</v>
      </c>
      <c r="C18" s="30">
        <v>1449983.6</v>
      </c>
      <c r="D18" s="37">
        <v>1316749.8</v>
      </c>
      <c r="E18" s="21">
        <f t="shared" si="0"/>
        <v>90.811358142257603</v>
      </c>
      <c r="G18" s="22"/>
    </row>
    <row r="19" spans="1:7" ht="15.6" customHeight="1" x14ac:dyDescent="0.2">
      <c r="A19" s="26" t="s">
        <v>29</v>
      </c>
      <c r="B19" s="27" t="s">
        <v>30</v>
      </c>
      <c r="C19" s="28">
        <v>840</v>
      </c>
      <c r="D19" s="34">
        <v>1113</v>
      </c>
      <c r="E19" s="21">
        <f t="shared" si="0"/>
        <v>132.5</v>
      </c>
      <c r="G19" s="22"/>
    </row>
    <row r="20" spans="1:7" ht="17.45" hidden="1" customHeight="1" x14ac:dyDescent="0.2">
      <c r="A20" s="26" t="s">
        <v>31</v>
      </c>
      <c r="B20" s="27" t="s">
        <v>32</v>
      </c>
      <c r="C20" s="38"/>
      <c r="D20" s="39"/>
      <c r="E20" s="21" t="e">
        <f t="shared" si="0"/>
        <v>#DIV/0!</v>
      </c>
      <c r="G20" s="22"/>
    </row>
    <row r="21" spans="1:7" s="16" customFormat="1" ht="30.6" customHeight="1" x14ac:dyDescent="0.2">
      <c r="A21" s="17" t="s">
        <v>33</v>
      </c>
      <c r="B21" s="23" t="s">
        <v>34</v>
      </c>
      <c r="C21" s="33">
        <f>C22+C23</f>
        <v>27448.3</v>
      </c>
      <c r="D21" s="65">
        <f>D22+D23</f>
        <v>31014.5</v>
      </c>
      <c r="E21" s="21">
        <f t="shared" si="0"/>
        <v>112.9924257604296</v>
      </c>
      <c r="G21" s="22"/>
    </row>
    <row r="22" spans="1:7" ht="18.600000000000001" customHeight="1" x14ac:dyDescent="0.2">
      <c r="A22" s="26" t="s">
        <v>35</v>
      </c>
      <c r="B22" s="27" t="s">
        <v>36</v>
      </c>
      <c r="C22" s="28">
        <v>13851</v>
      </c>
      <c r="D22" s="34">
        <v>17487.7</v>
      </c>
      <c r="E22" s="21">
        <f t="shared" si="0"/>
        <v>126.25586600245471</v>
      </c>
      <c r="G22" s="22"/>
    </row>
    <row r="23" spans="1:7" ht="45" x14ac:dyDescent="0.2">
      <c r="A23" s="26" t="s">
        <v>37</v>
      </c>
      <c r="B23" s="27" t="s">
        <v>38</v>
      </c>
      <c r="C23" s="30">
        <v>13597.3</v>
      </c>
      <c r="D23" s="37">
        <v>13526.8</v>
      </c>
      <c r="E23" s="21">
        <f t="shared" si="0"/>
        <v>99.481514712479679</v>
      </c>
      <c r="G23" s="22"/>
    </row>
    <row r="24" spans="1:7" s="16" customFormat="1" ht="19.149999999999999" customHeight="1" x14ac:dyDescent="0.2">
      <c r="A24" s="17" t="s">
        <v>39</v>
      </c>
      <c r="B24" s="40" t="s">
        <v>40</v>
      </c>
      <c r="C24" s="41">
        <v>168461.5</v>
      </c>
      <c r="D24" s="33">
        <v>140845.29999999999</v>
      </c>
      <c r="E24" s="21">
        <f t="shared" si="0"/>
        <v>83.606818175072632</v>
      </c>
      <c r="F24" s="25"/>
      <c r="G24" s="22"/>
    </row>
    <row r="25" spans="1:7" ht="33" customHeight="1" x14ac:dyDescent="0.2">
      <c r="A25" s="17" t="s">
        <v>41</v>
      </c>
      <c r="B25" s="23" t="s">
        <v>42</v>
      </c>
      <c r="C25" s="32">
        <v>0</v>
      </c>
      <c r="D25" s="42">
        <v>1924.6</v>
      </c>
      <c r="E25" s="21"/>
      <c r="G25" s="22"/>
    </row>
    <row r="26" spans="1:7" s="16" customFormat="1" ht="44.25" customHeight="1" x14ac:dyDescent="0.2">
      <c r="A26" s="17" t="s">
        <v>43</v>
      </c>
      <c r="B26" s="23" t="s">
        <v>44</v>
      </c>
      <c r="C26" s="43">
        <v>222225.2</v>
      </c>
      <c r="D26" s="44">
        <v>443121.9</v>
      </c>
      <c r="E26" s="21">
        <f t="shared" si="0"/>
        <v>199.40218301074765</v>
      </c>
      <c r="G26" s="22"/>
    </row>
    <row r="27" spans="1:7" s="16" customFormat="1" ht="15.6" customHeight="1" x14ac:dyDescent="0.2">
      <c r="A27" s="17" t="s">
        <v>45</v>
      </c>
      <c r="B27" s="40" t="s">
        <v>46</v>
      </c>
      <c r="C27" s="32">
        <v>1471336.5</v>
      </c>
      <c r="D27" s="33">
        <v>819013.7</v>
      </c>
      <c r="E27" s="21">
        <f t="shared" si="0"/>
        <v>55.664608333987495</v>
      </c>
      <c r="G27" s="22"/>
    </row>
    <row r="28" spans="1:7" s="16" customFormat="1" ht="34.9" customHeight="1" x14ac:dyDescent="0.2">
      <c r="A28" s="17" t="s">
        <v>47</v>
      </c>
      <c r="B28" s="23" t="s">
        <v>48</v>
      </c>
      <c r="C28" s="45">
        <v>157373.20000000001</v>
      </c>
      <c r="D28" s="24">
        <v>193668</v>
      </c>
      <c r="E28" s="21">
        <f t="shared" si="0"/>
        <v>123.06288491306017</v>
      </c>
      <c r="G28" s="22"/>
    </row>
    <row r="29" spans="1:7" s="16" customFormat="1" ht="32.450000000000003" customHeight="1" x14ac:dyDescent="0.2">
      <c r="A29" s="17" t="s">
        <v>49</v>
      </c>
      <c r="B29" s="40" t="s">
        <v>50</v>
      </c>
      <c r="C29" s="45">
        <v>10197.700000000001</v>
      </c>
      <c r="D29" s="24">
        <v>280.5</v>
      </c>
      <c r="E29" s="21">
        <f t="shared" si="0"/>
        <v>2.7506202378967806</v>
      </c>
      <c r="G29" s="22"/>
    </row>
    <row r="30" spans="1:7" s="16" customFormat="1" ht="18" customHeight="1" x14ac:dyDescent="0.2">
      <c r="A30" s="17" t="s">
        <v>51</v>
      </c>
      <c r="B30" s="40" t="s">
        <v>52</v>
      </c>
      <c r="C30" s="32">
        <v>59.9</v>
      </c>
      <c r="D30" s="33">
        <v>52.6</v>
      </c>
      <c r="E30" s="21">
        <f t="shared" si="0"/>
        <v>87.813021702838071</v>
      </c>
      <c r="G30" s="22"/>
    </row>
    <row r="31" spans="1:7" s="16" customFormat="1" ht="16.149999999999999" customHeight="1" x14ac:dyDescent="0.2">
      <c r="A31" s="17" t="s">
        <v>53</v>
      </c>
      <c r="B31" s="23" t="s">
        <v>54</v>
      </c>
      <c r="C31" s="32">
        <v>1039969.8</v>
      </c>
      <c r="D31" s="33">
        <v>1071721.8999999999</v>
      </c>
      <c r="E31" s="21">
        <f t="shared" si="0"/>
        <v>103.05317519797208</v>
      </c>
      <c r="G31" s="22"/>
    </row>
    <row r="32" spans="1:7" s="16" customFormat="1" ht="22.9" customHeight="1" x14ac:dyDescent="0.2">
      <c r="A32" s="17" t="s">
        <v>55</v>
      </c>
      <c r="B32" s="23" t="s">
        <v>56</v>
      </c>
      <c r="C32" s="32">
        <v>0</v>
      </c>
      <c r="D32" s="33">
        <v>1660.1</v>
      </c>
      <c r="E32" s="21"/>
      <c r="G32" s="22"/>
    </row>
    <row r="33" spans="1:7" s="16" customFormat="1" ht="18.600000000000001" customHeight="1" x14ac:dyDescent="0.2">
      <c r="A33" s="17" t="s">
        <v>57</v>
      </c>
      <c r="B33" s="23" t="s">
        <v>58</v>
      </c>
      <c r="C33" s="21">
        <f>C34+C39+C40+C41+C43+C44</f>
        <v>30937208.199999999</v>
      </c>
      <c r="D33" s="24">
        <f>D34+D39+D40+D41+D43+D44+D42</f>
        <v>30468222.600000001</v>
      </c>
      <c r="E33" s="21">
        <f t="shared" si="0"/>
        <v>98.484072651390704</v>
      </c>
      <c r="G33" s="22"/>
    </row>
    <row r="34" spans="1:7" s="16" customFormat="1" ht="30.6" customHeight="1" x14ac:dyDescent="0.2">
      <c r="A34" s="7" t="s">
        <v>59</v>
      </c>
      <c r="B34" s="46" t="s">
        <v>60</v>
      </c>
      <c r="C34" s="47">
        <f>C35+C36+C37+C38</f>
        <v>30306767.5</v>
      </c>
      <c r="D34" s="48">
        <f>D35+D36+D37+D38</f>
        <v>29898642</v>
      </c>
      <c r="E34" s="21">
        <f t="shared" si="0"/>
        <v>98.653351928740008</v>
      </c>
      <c r="G34" s="22"/>
    </row>
    <row r="35" spans="1:7" s="16" customFormat="1" ht="30.6" customHeight="1" x14ac:dyDescent="0.2">
      <c r="A35" s="49" t="s">
        <v>61</v>
      </c>
      <c r="B35" s="50" t="s">
        <v>62</v>
      </c>
      <c r="C35" s="51">
        <v>15348681.199999999</v>
      </c>
      <c r="D35" s="51">
        <v>15348681.199999999</v>
      </c>
      <c r="E35" s="52">
        <f t="shared" si="0"/>
        <v>100</v>
      </c>
      <c r="G35" s="22"/>
    </row>
    <row r="36" spans="1:7" s="16" customFormat="1" ht="30.6" customHeight="1" x14ac:dyDescent="0.2">
      <c r="A36" s="49" t="s">
        <v>63</v>
      </c>
      <c r="B36" s="50" t="s">
        <v>64</v>
      </c>
      <c r="C36" s="51">
        <v>10734202.300000001</v>
      </c>
      <c r="D36" s="51">
        <v>10335819.300000001</v>
      </c>
      <c r="E36" s="52">
        <f t="shared" si="0"/>
        <v>96.288657611753791</v>
      </c>
      <c r="G36" s="22"/>
    </row>
    <row r="37" spans="1:7" s="16" customFormat="1" ht="30.6" customHeight="1" x14ac:dyDescent="0.2">
      <c r="A37" s="49" t="s">
        <v>65</v>
      </c>
      <c r="B37" s="50" t="s">
        <v>66</v>
      </c>
      <c r="C37" s="51">
        <v>2719899.6</v>
      </c>
      <c r="D37" s="51">
        <v>2712174.9</v>
      </c>
      <c r="E37" s="52">
        <f t="shared" si="0"/>
        <v>99.715993193278152</v>
      </c>
      <c r="G37" s="22"/>
    </row>
    <row r="38" spans="1:7" s="16" customFormat="1" ht="30.6" customHeight="1" x14ac:dyDescent="0.2">
      <c r="A38" s="49" t="s">
        <v>67</v>
      </c>
      <c r="B38" s="53" t="s">
        <v>68</v>
      </c>
      <c r="C38" s="51">
        <v>1503984.4</v>
      </c>
      <c r="D38" s="51">
        <v>1501966.6</v>
      </c>
      <c r="E38" s="52">
        <f t="shared" si="0"/>
        <v>99.865836374366651</v>
      </c>
      <c r="G38" s="22"/>
    </row>
    <row r="39" spans="1:7" s="16" customFormat="1" ht="30.6" customHeight="1" x14ac:dyDescent="0.2">
      <c r="A39" s="7" t="s">
        <v>69</v>
      </c>
      <c r="B39" s="54" t="s">
        <v>70</v>
      </c>
      <c r="C39" s="55">
        <v>182743.3</v>
      </c>
      <c r="D39" s="55">
        <v>122024.6</v>
      </c>
      <c r="E39" s="21">
        <f t="shared" si="0"/>
        <v>66.77377501664904</v>
      </c>
      <c r="G39" s="22"/>
    </row>
    <row r="40" spans="1:7" s="16" customFormat="1" ht="31.15" customHeight="1" x14ac:dyDescent="0.2">
      <c r="A40" s="7" t="s">
        <v>71</v>
      </c>
      <c r="B40" s="54" t="s">
        <v>72</v>
      </c>
      <c r="C40" s="21">
        <v>22119.4</v>
      </c>
      <c r="D40" s="21">
        <v>22119.4</v>
      </c>
      <c r="E40" s="21">
        <f t="shared" si="0"/>
        <v>100</v>
      </c>
      <c r="F40" s="56"/>
      <c r="G40" s="22"/>
    </row>
    <row r="41" spans="1:7" s="16" customFormat="1" ht="27.75" customHeight="1" x14ac:dyDescent="0.2">
      <c r="A41" s="7" t="s">
        <v>73</v>
      </c>
      <c r="B41" s="54" t="s">
        <v>74</v>
      </c>
      <c r="C41" s="21">
        <v>450</v>
      </c>
      <c r="D41" s="21">
        <v>308.60000000000002</v>
      </c>
      <c r="E41" s="21">
        <f t="shared" si="0"/>
        <v>68.577777777777783</v>
      </c>
      <c r="G41" s="22"/>
    </row>
    <row r="42" spans="1:7" s="16" customFormat="1" ht="99.75" hidden="1" x14ac:dyDescent="0.2">
      <c r="A42" s="7" t="s">
        <v>75</v>
      </c>
      <c r="B42" s="54" t="s">
        <v>76</v>
      </c>
      <c r="C42" s="21"/>
      <c r="D42" s="21"/>
      <c r="E42" s="21"/>
      <c r="G42" s="22"/>
    </row>
    <row r="43" spans="1:7" s="16" customFormat="1" ht="64.150000000000006" customHeight="1" x14ac:dyDescent="0.2">
      <c r="A43" s="7" t="s">
        <v>77</v>
      </c>
      <c r="B43" s="54" t="s">
        <v>78</v>
      </c>
      <c r="C43" s="57">
        <v>1122514.3</v>
      </c>
      <c r="D43" s="58">
        <v>1122514.3</v>
      </c>
      <c r="E43" s="21">
        <f t="shared" si="0"/>
        <v>100</v>
      </c>
      <c r="G43" s="22"/>
    </row>
    <row r="44" spans="1:7" s="16" customFormat="1" ht="63" customHeight="1" x14ac:dyDescent="0.2">
      <c r="A44" s="7" t="s">
        <v>79</v>
      </c>
      <c r="B44" s="54" t="s">
        <v>80</v>
      </c>
      <c r="C44" s="58">
        <v>-697386.3</v>
      </c>
      <c r="D44" s="57">
        <v>-697386.3</v>
      </c>
      <c r="E44" s="21">
        <f t="shared" si="0"/>
        <v>100</v>
      </c>
      <c r="G44" s="22"/>
    </row>
    <row r="45" spans="1:7" s="59" customFormat="1" ht="19.149999999999999" customHeight="1" x14ac:dyDescent="0.25">
      <c r="A45" s="17"/>
      <c r="B45" s="23" t="s">
        <v>81</v>
      </c>
      <c r="C45" s="21">
        <f>C7+C33</f>
        <v>120863832.30000001</v>
      </c>
      <c r="D45" s="21">
        <f>D7+D33</f>
        <v>106374542.80000001</v>
      </c>
      <c r="E45" s="21">
        <f t="shared" si="0"/>
        <v>88.011889723936875</v>
      </c>
      <c r="G45" s="22"/>
    </row>
  </sheetData>
  <mergeCells count="4">
    <mergeCell ref="C1:E1"/>
    <mergeCell ref="A2:E2"/>
    <mergeCell ref="A3:E3"/>
    <mergeCell ref="D4:E4"/>
  </mergeCells>
  <pageMargins left="0.19685039370078738" right="0" top="0" bottom="0" header="0.31496099999999999" footer="0.31496099999999999"/>
  <pageSetup paperSize="9" scale="75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отчет!Область_печати</vt:lpstr>
    </vt:vector>
  </TitlesOfParts>
  <Company>findep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rtv</dc:creator>
  <cp:lastModifiedBy>Полонянкина Виктория Викторовна (pvv)</cp:lastModifiedBy>
  <cp:revision>4</cp:revision>
  <cp:lastPrinted>2026-01-30T09:28:26Z</cp:lastPrinted>
  <dcterms:created xsi:type="dcterms:W3CDTF">2004-09-11T05:05:00Z</dcterms:created>
  <dcterms:modified xsi:type="dcterms:W3CDTF">2026-02-02T03:00:53Z</dcterms:modified>
  <cp:version>786432</cp:version>
</cp:coreProperties>
</file>