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8170" windowHeight="10650"/>
  </bookViews>
  <sheets>
    <sheet name="1" sheetId="1" r:id="rId1"/>
  </sheets>
  <definedNames>
    <definedName name="_xlnm._FilterDatabase" localSheetId="0" hidden="1">'1'!$A$6:$L$49</definedName>
    <definedName name="_xlnm.Print_Area" localSheetId="0">'1'!$A$1:$G$50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/>
  <c r="G9" i="1"/>
  <c r="F12" i="1"/>
  <c r="F10" i="1"/>
  <c r="F9" i="1"/>
  <c r="F8" i="1"/>
  <c r="F7" i="1"/>
  <c r="E27" i="1"/>
  <c r="D7" i="1"/>
  <c r="F47" i="1" l="1"/>
  <c r="C25" i="1" l="1"/>
  <c r="G46" i="1" l="1"/>
  <c r="D25" i="1" l="1"/>
  <c r="E25" i="1"/>
  <c r="G49" i="1"/>
  <c r="F49" i="1"/>
  <c r="G48" i="1"/>
  <c r="F48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E39" i="1"/>
  <c r="E37" i="1" s="1"/>
  <c r="D39" i="1"/>
  <c r="D37" i="1" s="1"/>
  <c r="C39" i="1"/>
  <c r="C37" i="1" s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G28" i="1"/>
  <c r="F28" i="1"/>
  <c r="G27" i="1"/>
  <c r="F27" i="1"/>
  <c r="G26" i="1"/>
  <c r="F26" i="1"/>
  <c r="G24" i="1"/>
  <c r="F24" i="1"/>
  <c r="G23" i="1"/>
  <c r="F23" i="1"/>
  <c r="G22" i="1"/>
  <c r="F22" i="1"/>
  <c r="G21" i="1"/>
  <c r="F21" i="1"/>
  <c r="G20" i="1"/>
  <c r="F20" i="1"/>
  <c r="E19" i="1"/>
  <c r="D19" i="1"/>
  <c r="C19" i="1"/>
  <c r="G18" i="1"/>
  <c r="F18" i="1"/>
  <c r="G17" i="1"/>
  <c r="F17" i="1"/>
  <c r="G16" i="1"/>
  <c r="F16" i="1"/>
  <c r="G15" i="1"/>
  <c r="F15" i="1"/>
  <c r="G14" i="1"/>
  <c r="F14" i="1"/>
  <c r="E13" i="1"/>
  <c r="D13" i="1"/>
  <c r="C13" i="1"/>
  <c r="G12" i="1"/>
  <c r="E11" i="1"/>
  <c r="D11" i="1"/>
  <c r="C11" i="1"/>
  <c r="E8" i="1"/>
  <c r="D8" i="1"/>
  <c r="C8" i="1"/>
  <c r="C7" i="1" s="1"/>
  <c r="C50" i="1" s="1"/>
  <c r="G8" i="1" l="1"/>
  <c r="G25" i="1"/>
  <c r="G19" i="1"/>
  <c r="G11" i="1"/>
  <c r="E7" i="1"/>
  <c r="E50" i="1" s="1"/>
  <c r="F25" i="1"/>
  <c r="F37" i="1"/>
  <c r="F39" i="1"/>
  <c r="F19" i="1"/>
  <c r="F13" i="1"/>
  <c r="G37" i="1"/>
  <c r="G39" i="1"/>
  <c r="G13" i="1"/>
  <c r="F11" i="1"/>
  <c r="D50" i="1" l="1"/>
  <c r="G7" i="1"/>
  <c r="F50" i="1" l="1"/>
  <c r="G50" i="1"/>
</calcChain>
</file>

<file path=xl/sharedStrings.xml><?xml version="1.0" encoding="utf-8"?>
<sst xmlns="http://schemas.openxmlformats.org/spreadsheetml/2006/main" count="97" uniqueCount="97">
  <si>
    <t>ИНФОРМАЦИЯ</t>
  </si>
  <si>
    <t>тыс.руб.</t>
  </si>
  <si>
    <t>Коды бюджетной классификации 
Российской Федерации</t>
  </si>
  <si>
    <t>Наименование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</si>
  <si>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</si>
  <si>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</si>
  <si>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</si>
  <si>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</si>
  <si>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1 01 01000 00 0000 110</t>
  </si>
  <si>
    <t>Налог на прибыль организаций</t>
  </si>
  <si>
    <t>1 01 02000 01 0000 110</t>
  </si>
  <si>
    <t>Налог на доходы физических лиц</t>
  </si>
  <si>
    <t>1 03 00000 00 0000 000</t>
  </si>
  <si>
    <t>Налоги на товары (работы, услуги), реализуемые на территории Российской Федерации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</si>
  <si>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</si>
  <si>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</si>
  <si>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</si>
  <si>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</si>
  <si>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1 05 01000 00 0000 110</t>
  </si>
  <si>
    <t>Налог, взимаемый в связи с применением упрощенной системы налогообложения</t>
  </si>
  <si>
    <t>Единый налог, на вмененный доход для отдельных видов деятельности</t>
  </si>
  <si>
    <t>1 05 03000 01 0000 110</t>
  </si>
  <si>
    <t>Единый сельскохозяйственный налог</t>
  </si>
  <si>
    <t>1 05 04000 01 0000 110</t>
  </si>
  <si>
    <t>Налог, взимаемый в связи с применением патентной системы налогообложения</t>
  </si>
  <si>
    <t>1 05 06000 01 0000 110</t>
  </si>
  <si>
    <t>Налог на профессиональный доход</t>
  </si>
  <si>
    <t>1 06 00000 00 0000 000</t>
  </si>
  <si>
    <t>Налоги на имущество</t>
  </si>
  <si>
    <t>1 06 01000 00 0000  110</t>
  </si>
  <si>
    <t>Налог на имущество физических лиц</t>
  </si>
  <si>
    <t>1 06 02000 02 0000 110</t>
  </si>
  <si>
    <t>Налог на имущество организаций</t>
  </si>
  <si>
    <t>1 06 04000 02 0000 110</t>
  </si>
  <si>
    <t>Транспортный налог</t>
  </si>
  <si>
    <t>1 06 05000 02 0000 110</t>
  </si>
  <si>
    <t>Налог на игорный бизнес</t>
  </si>
  <si>
    <t>1 06 06000 00 0000 110</t>
  </si>
  <si>
    <t>Земельный налог</t>
  </si>
  <si>
    <t>1 07 00000 00 0000 000</t>
  </si>
  <si>
    <t>Налоги, сборы и регулярные платежи за пользование природными ресурсами</t>
  </si>
  <si>
    <t>1 07 01000 01 0000 110</t>
  </si>
  <si>
    <t>Налог на добычу полезных ископаемых</t>
  </si>
  <si>
    <t>1 07 04000 01 0000 110</t>
  </si>
  <si>
    <t>Сборы за пользование объектами животного мира и за пользование объектами водных биологических ресурсов</t>
  </si>
  <si>
    <t>1 08 00000 00 0000 000</t>
  </si>
  <si>
    <t>Государственная пошлина</t>
  </si>
  <si>
    <t>1 09 00000 00 0000 000</t>
  </si>
  <si>
    <t>Задолженность и перерасчеты по отмененным налогам, сборам и иным обязательным платежам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</si>
  <si>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</si>
  <si>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</si>
  <si>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1 12 00000 00 0000 000</t>
  </si>
  <si>
    <t>Платежи при пользовании природными ресурсами</t>
  </si>
  <si>
    <t>1 13 00000 00 0000 000</t>
  </si>
  <si>
    <t>Доходы от оказания платных услуг и компенсации затрат государства</t>
  </si>
  <si>
    <t>1 14 00000 00 0000 000</t>
  </si>
  <si>
    <t>Доходы от продажи материальных и нематериальных активов</t>
  </si>
  <si>
    <t>1 15 00000 00 0000 000</t>
  </si>
  <si>
    <t>Административные  платежи и сборы</t>
  </si>
  <si>
    <t>1 16 00000 00 0000 000</t>
  </si>
  <si>
    <t>Штрафы, санкции, возмещение ущерба</t>
  </si>
  <si>
    <t>1 17 00000 00 0000 000</t>
  </si>
  <si>
    <t>Прочие неналоговые доходы</t>
  </si>
  <si>
    <t>2 00 00000 00 0000 000</t>
  </si>
  <si>
    <t>БЕЗВОЗМЕЗДНЫЕ ПОСТУПЛЕНИЯ</t>
  </si>
  <si>
    <t>2 01 00000 00 0000 000</t>
  </si>
  <si>
    <t>Безвозмездные поступления от нерезидентов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</si>
  <si>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</si>
  <si>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</si>
  <si>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</si>
  <si>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</si>
  <si>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2 02 20000 00 0000 150</t>
  </si>
  <si>
    <t>Субсидии бюджетам бюджетной системы Российской Федерации (межбюджетные субсидии)</t>
  </si>
  <si>
    <t>2 02 30000 00 0000 150</t>
  </si>
  <si>
    <t xml:space="preserve">Субвенции бюджетам бюджетной системы Российской Федерации </t>
  </si>
  <si>
    <t>2 02 40000 00 0000 150</t>
  </si>
  <si>
    <t>Иные межбюджетные трансферты</t>
  </si>
  <si>
    <t>2 03 00000 00 0000 000</t>
  </si>
  <si>
    <t>Безвозмездные поступления от государственных (муниципальных) организаций</t>
  </si>
  <si>
    <t>2 04 00000 00 0000 000</t>
  </si>
  <si>
    <t>Безвозмездные поступления от негосударственных организаций</t>
  </si>
  <si>
    <t>2 07 00000 00 0000 000</t>
  </si>
  <si>
    <t xml:space="preserve">Прочие безвозмездные поступления </t>
  </si>
  <si>
    <t>2 08 00000 00 0000 000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</si>
  <si>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</si>
  <si>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2 18 00000 00 0000 000</t>
  </si>
  <si>
    <t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</si>
  <si>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</si>
  <si>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</si>
  <si>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>ВСЕГО ДОХОДОВ</t>
  </si>
  <si>
    <t>1 05 02000 02 0000 110</t>
  </si>
  <si>
    <t xml:space="preserve">% исполнения к плановым назначениям на 2025 год </t>
  </si>
  <si>
    <t>об исполнении консолидированного бюджета Томской области на 1 января 2026 года</t>
  </si>
  <si>
    <t>План 
на 2025 год 
(по данным Ф. 0503317 на 01.01.2026)</t>
  </si>
  <si>
    <t>Исполнено
на 01.01.2026
(по данным Ф. 0503317 на 01.01.2026)</t>
  </si>
  <si>
    <t>Исполнено
на 01.01.2025 
(по данным Ф. 0503317 на 01.01.2025)</t>
  </si>
  <si>
    <t>Темп роста исполнения на 01.01.2026 к 01.01.2025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</si>
</sst>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0"/>
      <color theme="1"/>
      <name val="Arial Cyr"/>
    </font>
    <font>
      <sz val="11"/>
      <color rgb="FFFA7D00"/>
      <name val="Calibri"/>
      <family val="2"/>
      <charset val="204"/>
      <scheme val="minor"/>
    </font>
    <font>
      <sz val="12"/>
      <name val="PT Astra Serif"/>
      <family val="1"/>
      <charset val="204"/>
    </font>
    <font>
      <b/>
      <sz val="12"/>
      <name val="PT Astra Serif"/>
      <family val="1"/>
      <charset val="204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1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/>
    <xf numFmtId="1" fontId="3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3" fontId="3" fillId="0" borderId="5" xfId="0" applyNumberFormat="1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vertical="center" wrapText="1"/>
    </xf>
    <xf numFmtId="9" fontId="2" fillId="0" borderId="5" xfId="1" applyNumberFormat="1" applyFont="1" applyBorder="1" applyAlignment="1">
      <alignment vertical="center" wrapText="1"/>
    </xf>
    <xf numFmtId="9" fontId="3" fillId="0" borderId="5" xfId="1" applyNumberFormat="1" applyFont="1" applyBorder="1" applyAlignment="1">
      <alignment vertical="center" wrapText="1"/>
    </xf>
    <xf numFmtId="164" fontId="3" fillId="0" borderId="6" xfId="0" applyNumberFormat="1" applyFont="1" applyFill="1" applyBorder="1" applyAlignment="1">
      <alignment vertical="center"/>
    </xf>
    <xf numFmtId="164" fontId="3" fillId="0" borderId="6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164" fontId="4" fillId="0" borderId="6" xfId="0" applyNumberFormat="1" applyFont="1" applyFill="1" applyBorder="1" applyAlignment="1">
      <alignment horizontal="right" vertical="center" wrapText="1"/>
    </xf>
    <xf numFmtId="164" fontId="2" fillId="0" borderId="6" xfId="0" applyNumberFormat="1" applyFont="1" applyFill="1" applyBorder="1" applyAlignment="1">
      <alignment horizontal="right" vertical="center" wrapText="1"/>
    </xf>
    <xf numFmtId="164" fontId="2" fillId="0" borderId="6" xfId="0" applyNumberFormat="1" applyFont="1" applyFill="1" applyBorder="1" applyAlignment="1">
      <alignment vertical="center"/>
    </xf>
    <xf numFmtId="164" fontId="4" fillId="0" borderId="6" xfId="0" applyNumberFormat="1" applyFont="1" applyFill="1" applyBorder="1" applyAlignment="1">
      <alignment vertical="center"/>
    </xf>
    <xf numFmtId="164" fontId="5" fillId="0" borderId="6" xfId="0" applyNumberFormat="1" applyFont="1" applyFill="1" applyBorder="1" applyAlignment="1">
      <alignment horizontal="right" vertical="center" wrapText="1"/>
    </xf>
    <xf numFmtId="164" fontId="3" fillId="0" borderId="6" xfId="0" applyNumberFormat="1" applyFont="1" applyFill="1" applyBorder="1" applyAlignment="1">
      <alignment horizontal="right" vertical="center" wrapText="1"/>
    </xf>
    <xf numFmtId="164" fontId="3" fillId="0" borderId="6" xfId="0" applyNumberFormat="1" applyFont="1" applyFill="1" applyBorder="1"/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</cellXfs>
  <cellStyles count="2">
    <cellStyle name="Обычный" xfId="0" builtinId="0"/>
    <cellStyle name="Связанная ячейка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50"/>
  <sheetViews>
    <sheetView tabSelected="1" zoomScale="130" zoomScaleNormal="130" zoomScaleSheetLayoutView="100" workbookViewId="0">
      <selection activeCell="G12" sqref="G12"/>
    </sheetView>
  </sheetViews>
  <sheetFormatPr defaultColWidth="9.140625" defaultRowHeight="15.6" customHeight="1" x14ac:dyDescent="0.25"/>
  <cols>
    <col min="1" max="1" width="26.28515625" style="1" customWidth="1"/>
    <col min="2" max="2" width="49.42578125" style="2" customWidth="1"/>
    <col min="3" max="3" width="16.42578125" style="2" customWidth="1"/>
    <col min="4" max="4" width="15.85546875" style="3" customWidth="1"/>
    <col min="5" max="5" width="16.7109375" style="3" customWidth="1"/>
    <col min="6" max="6" width="16" style="3" customWidth="1"/>
    <col min="7" max="7" width="16.28515625" style="1" customWidth="1"/>
    <col min="8" max="255" width="9.140625" style="1" customWidth="1"/>
  </cols>
  <sheetData>
    <row r="1" spans="1:7" ht="11.25" customHeight="1" x14ac:dyDescent="0.25">
      <c r="A1" s="4"/>
      <c r="B1" s="4"/>
      <c r="C1" s="37"/>
      <c r="D1" s="37"/>
      <c r="E1" s="37"/>
      <c r="F1" s="37"/>
    </row>
    <row r="2" spans="1:7" ht="18.75" customHeight="1" x14ac:dyDescent="0.25">
      <c r="A2" s="38" t="s">
        <v>0</v>
      </c>
      <c r="B2" s="38"/>
      <c r="C2" s="38"/>
      <c r="D2" s="38"/>
      <c r="E2" s="38"/>
      <c r="F2" s="38"/>
      <c r="G2" s="39"/>
    </row>
    <row r="3" spans="1:7" ht="22.15" customHeight="1" x14ac:dyDescent="0.25">
      <c r="A3" s="40" t="s">
        <v>92</v>
      </c>
      <c r="B3" s="40"/>
      <c r="C3" s="40"/>
      <c r="D3" s="40"/>
      <c r="E3" s="40"/>
      <c r="F3" s="40"/>
      <c r="G3" s="39"/>
    </row>
    <row r="4" spans="1:7" ht="15.75" x14ac:dyDescent="0.25">
      <c r="D4" s="41"/>
      <c r="E4" s="41"/>
      <c r="F4" s="41"/>
      <c r="G4" s="5" t="s">
        <v>1</v>
      </c>
    </row>
    <row r="5" spans="1:7" ht="84.75" customHeight="1" x14ac:dyDescent="0.25">
      <c r="A5" s="6" t="s">
        <v>2</v>
      </c>
      <c r="B5" s="7" t="s">
        <v>3</v>
      </c>
      <c r="C5" s="25" t="s">
        <v>93</v>
      </c>
      <c r="D5" s="26" t="s">
        <v>94</v>
      </c>
      <c r="E5" s="26" t="s">
        <v>95</v>
      </c>
      <c r="F5" s="26" t="s">
        <v>91</v>
      </c>
      <c r="G5" s="26" t="s">
        <v>96</v>
      </c>
    </row>
    <row r="6" spans="1:7" ht="15.75" x14ac:dyDescent="0.25">
      <c r="A6" s="8">
        <v>1</v>
      </c>
      <c r="B6" s="9">
        <v>2</v>
      </c>
      <c r="C6" s="27">
        <v>3</v>
      </c>
      <c r="D6" s="28">
        <v>4</v>
      </c>
      <c r="E6" s="28">
        <v>5</v>
      </c>
      <c r="F6" s="28">
        <v>6</v>
      </c>
      <c r="G6" s="29">
        <v>7</v>
      </c>
    </row>
    <row r="7" spans="1:7" s="10" customFormat="1" ht="17.45" customHeight="1" x14ac:dyDescent="0.25">
      <c r="A7" s="11" t="s">
        <v>4</v>
      </c>
      <c r="B7" s="12" t="s">
        <v>5</v>
      </c>
      <c r="C7" s="24">
        <f>C8+C11+C13+C19+C25+C28+C29+C30+C31+C32+C33+C34+C35+C36</f>
        <v>111497669.161</v>
      </c>
      <c r="D7" s="24">
        <f>D8+D11+D13+D19+D25+D28+D29+D30+D31+D32+D33+D34+D35+D36</f>
        <v>97554291.399999976</v>
      </c>
      <c r="E7" s="24">
        <f>E8+E11+E13+E19+E25+E28+E29+E30+E31+E32+E33+E34+E35+E36</f>
        <v>97621226.099999994</v>
      </c>
      <c r="F7" s="23">
        <f>D7/C7*100</f>
        <v>87.494467044987175</v>
      </c>
      <c r="G7" s="23">
        <f>D7/E7*100</f>
        <v>99.931434276464174</v>
      </c>
    </row>
    <row r="8" spans="1:7" s="10" customFormat="1" ht="18" customHeight="1" x14ac:dyDescent="0.25">
      <c r="A8" s="11" t="s">
        <v>6</v>
      </c>
      <c r="B8" s="13" t="s">
        <v>7</v>
      </c>
      <c r="C8" s="24">
        <f>SUM(C9:C10)</f>
        <v>71905359</v>
      </c>
      <c r="D8" s="24">
        <f>SUM(D9:D10)</f>
        <v>59786691.899999999</v>
      </c>
      <c r="E8" s="24">
        <f>SUM(E9:E10)</f>
        <v>59494327.100000001</v>
      </c>
      <c r="F8" s="23">
        <f>D8/C8*100</f>
        <v>83.146364515056518</v>
      </c>
      <c r="G8" s="23">
        <f t="shared" ref="G8:G28" si="0">D8/E8*100</f>
        <v>100.49141626479543</v>
      </c>
    </row>
    <row r="9" spans="1:7" ht="19.899999999999999" customHeight="1" x14ac:dyDescent="0.25">
      <c r="A9" s="14" t="s">
        <v>8</v>
      </c>
      <c r="B9" s="15" t="s">
        <v>9</v>
      </c>
      <c r="C9" s="30">
        <v>25009374</v>
      </c>
      <c r="D9" s="31">
        <v>14708778.5</v>
      </c>
      <c r="E9" s="31">
        <v>17698579.399999999</v>
      </c>
      <c r="F9" s="32">
        <f>D9/C9*100</f>
        <v>58.813061454477037</v>
      </c>
      <c r="G9" s="32">
        <f>D9/E9*100</f>
        <v>83.107113670377416</v>
      </c>
    </row>
    <row r="10" spans="1:7" ht="17.45" customHeight="1" x14ac:dyDescent="0.25">
      <c r="A10" s="14" t="s">
        <v>10</v>
      </c>
      <c r="B10" s="15" t="s">
        <v>11</v>
      </c>
      <c r="C10" s="30">
        <v>46895985</v>
      </c>
      <c r="D10" s="31">
        <v>45077913.399999999</v>
      </c>
      <c r="E10" s="31">
        <v>41795747.700000003</v>
      </c>
      <c r="F10" s="32">
        <f>D10/C10*100</f>
        <v>96.123182826845408</v>
      </c>
      <c r="G10" s="32">
        <f>D10/E10*100</f>
        <v>107.85286992245864</v>
      </c>
    </row>
    <row r="11" spans="1:7" ht="51.75" customHeight="1" x14ac:dyDescent="0.25">
      <c r="A11" s="11" t="s">
        <v>12</v>
      </c>
      <c r="B11" s="13" t="s">
        <v>13</v>
      </c>
      <c r="C11" s="24">
        <f>C12</f>
        <v>14314512.800000001</v>
      </c>
      <c r="D11" s="24">
        <f>D12</f>
        <v>13830366.9</v>
      </c>
      <c r="E11" s="24">
        <f>E12</f>
        <v>14503964.1</v>
      </c>
      <c r="F11" s="23">
        <f t="shared" ref="F8:F28" si="1">D11/C11*100</f>
        <v>96.617796869761435</v>
      </c>
      <c r="G11" s="23">
        <f t="shared" si="0"/>
        <v>95.355771736914335</v>
      </c>
    </row>
    <row r="12" spans="1:7" s="10" customFormat="1" ht="44.25" customHeight="1" x14ac:dyDescent="0.25">
      <c r="A12" s="14" t="s">
        <v>14</v>
      </c>
      <c r="B12" s="15" t="s">
        <v>15</v>
      </c>
      <c r="C12" s="30">
        <v>14314512.800000001</v>
      </c>
      <c r="D12" s="31">
        <v>13830366.9</v>
      </c>
      <c r="E12" s="31">
        <v>14503964.1</v>
      </c>
      <c r="F12" s="32">
        <f>D12/C12*100</f>
        <v>96.617796869761435</v>
      </c>
      <c r="G12" s="32">
        <f t="shared" si="0"/>
        <v>95.355771736914335</v>
      </c>
    </row>
    <row r="13" spans="1:7" ht="21" customHeight="1" x14ac:dyDescent="0.25">
      <c r="A13" s="11" t="s">
        <v>16</v>
      </c>
      <c r="B13" s="13" t="s">
        <v>17</v>
      </c>
      <c r="C13" s="24">
        <f>SUM(C14:C18)</f>
        <v>8317999.8000000007</v>
      </c>
      <c r="D13" s="24">
        <f>SUM(D14:D18)</f>
        <v>8286476.2999999998</v>
      </c>
      <c r="E13" s="24">
        <f>SUM(E14:E18)</f>
        <v>7516451.4000000004</v>
      </c>
      <c r="F13" s="23">
        <f t="shared" si="1"/>
        <v>99.62102066893533</v>
      </c>
      <c r="G13" s="23">
        <f t="shared" si="0"/>
        <v>110.24452709160069</v>
      </c>
    </row>
    <row r="14" spans="1:7" ht="31.5" x14ac:dyDescent="0.25">
      <c r="A14" s="14" t="s">
        <v>18</v>
      </c>
      <c r="B14" s="15" t="s">
        <v>19</v>
      </c>
      <c r="C14" s="31">
        <v>7547964.0999999996</v>
      </c>
      <c r="D14" s="31">
        <v>7424258.5999999996</v>
      </c>
      <c r="E14" s="31">
        <v>6930107.5</v>
      </c>
      <c r="F14" s="32">
        <f t="shared" si="1"/>
        <v>98.361074610834464</v>
      </c>
      <c r="G14" s="32">
        <f t="shared" si="0"/>
        <v>107.13049689344645</v>
      </c>
    </row>
    <row r="15" spans="1:7" ht="32.450000000000003" customHeight="1" x14ac:dyDescent="0.25">
      <c r="A15" s="14" t="s">
        <v>90</v>
      </c>
      <c r="B15" s="15" t="s">
        <v>20</v>
      </c>
      <c r="C15" s="30">
        <v>788.2</v>
      </c>
      <c r="D15" s="31">
        <v>-138.80000000000001</v>
      </c>
      <c r="E15" s="31">
        <v>1385.9</v>
      </c>
      <c r="F15" s="32">
        <f t="shared" si="1"/>
        <v>-17.609743719868053</v>
      </c>
      <c r="G15" s="32">
        <f t="shared" si="0"/>
        <v>-10.015152608413306</v>
      </c>
    </row>
    <row r="16" spans="1:7" s="10" customFormat="1" ht="30" customHeight="1" x14ac:dyDescent="0.25">
      <c r="A16" s="14" t="s">
        <v>21</v>
      </c>
      <c r="B16" s="15" t="s">
        <v>22</v>
      </c>
      <c r="C16" s="30">
        <v>12367.4</v>
      </c>
      <c r="D16" s="31">
        <v>15375.2</v>
      </c>
      <c r="E16" s="31">
        <v>12865.3</v>
      </c>
      <c r="F16" s="32">
        <f t="shared" si="1"/>
        <v>124.32039070459436</v>
      </c>
      <c r="G16" s="32">
        <f t="shared" si="0"/>
        <v>119.50906702525398</v>
      </c>
    </row>
    <row r="17" spans="1:7" s="10" customFormat="1" ht="31.15" customHeight="1" x14ac:dyDescent="0.25">
      <c r="A17" s="14" t="s">
        <v>23</v>
      </c>
      <c r="B17" s="15" t="s">
        <v>24</v>
      </c>
      <c r="C17" s="30">
        <v>366501.4</v>
      </c>
      <c r="D17" s="31">
        <v>377393.8</v>
      </c>
      <c r="E17" s="31">
        <v>238867.9</v>
      </c>
      <c r="F17" s="32">
        <f t="shared" si="1"/>
        <v>102.97199410425171</v>
      </c>
      <c r="G17" s="32">
        <f t="shared" si="0"/>
        <v>157.99268131046492</v>
      </c>
    </row>
    <row r="18" spans="1:7" s="10" customFormat="1" ht="31.15" customHeight="1" x14ac:dyDescent="0.25">
      <c r="A18" s="14" t="s">
        <v>25</v>
      </c>
      <c r="B18" s="15" t="s">
        <v>26</v>
      </c>
      <c r="C18" s="30">
        <v>390378.7</v>
      </c>
      <c r="D18" s="31">
        <v>469587.5</v>
      </c>
      <c r="E18" s="31">
        <v>333224.8</v>
      </c>
      <c r="F18" s="32">
        <f t="shared" si="1"/>
        <v>120.29024636846222</v>
      </c>
      <c r="G18" s="32">
        <f t="shared" si="0"/>
        <v>140.92213424691082</v>
      </c>
    </row>
    <row r="19" spans="1:7" ht="18" customHeight="1" x14ac:dyDescent="0.25">
      <c r="A19" s="11" t="s">
        <v>27</v>
      </c>
      <c r="B19" s="13" t="s">
        <v>28</v>
      </c>
      <c r="C19" s="24">
        <f>SUM(C20:C24)</f>
        <v>11361357.9</v>
      </c>
      <c r="D19" s="24">
        <f>SUM(D20:D24)</f>
        <v>10437383.9</v>
      </c>
      <c r="E19" s="24">
        <f>SUM(E20:E24)</f>
        <v>10847968.5</v>
      </c>
      <c r="F19" s="23">
        <f t="shared" si="1"/>
        <v>91.867398174297449</v>
      </c>
      <c r="G19" s="23">
        <f t="shared" si="0"/>
        <v>96.215101472685888</v>
      </c>
    </row>
    <row r="20" spans="1:7" ht="18" customHeight="1" x14ac:dyDescent="0.25">
      <c r="A20" s="14" t="s">
        <v>29</v>
      </c>
      <c r="B20" s="16" t="s">
        <v>30</v>
      </c>
      <c r="C20" s="30">
        <v>798035.9</v>
      </c>
      <c r="D20" s="31">
        <v>817708.9</v>
      </c>
      <c r="E20" s="31">
        <v>736691.19999999995</v>
      </c>
      <c r="F20" s="32">
        <f t="shared" si="1"/>
        <v>102.46517731846399</v>
      </c>
      <c r="G20" s="32">
        <f t="shared" si="0"/>
        <v>110.99751157608509</v>
      </c>
    </row>
    <row r="21" spans="1:7" ht="17.45" customHeight="1" x14ac:dyDescent="0.25">
      <c r="A21" s="14" t="s">
        <v>31</v>
      </c>
      <c r="B21" s="15" t="s">
        <v>32</v>
      </c>
      <c r="C21" s="30">
        <v>7639601.9000000004</v>
      </c>
      <c r="D21" s="31">
        <v>6786417.7999999998</v>
      </c>
      <c r="E21" s="31">
        <v>7438774.7999999998</v>
      </c>
      <c r="F21" s="32">
        <f t="shared" si="1"/>
        <v>88.832086918036907</v>
      </c>
      <c r="G21" s="32">
        <f t="shared" si="0"/>
        <v>91.230316583854645</v>
      </c>
    </row>
    <row r="22" spans="1:7" ht="16.899999999999999" customHeight="1" x14ac:dyDescent="0.25">
      <c r="A22" s="14" t="s">
        <v>33</v>
      </c>
      <c r="B22" s="15" t="s">
        <v>34</v>
      </c>
      <c r="C22" s="30">
        <v>1449983.6</v>
      </c>
      <c r="D22" s="31">
        <v>1316749.8</v>
      </c>
      <c r="E22" s="31">
        <v>1341446.8</v>
      </c>
      <c r="F22" s="32">
        <f t="shared" si="1"/>
        <v>90.811358142257603</v>
      </c>
      <c r="G22" s="32">
        <f t="shared" si="0"/>
        <v>98.158928106578657</v>
      </c>
    </row>
    <row r="23" spans="1:7" ht="15.6" customHeight="1" x14ac:dyDescent="0.25">
      <c r="A23" s="14" t="s">
        <v>35</v>
      </c>
      <c r="B23" s="15" t="s">
        <v>36</v>
      </c>
      <c r="C23" s="30">
        <v>840</v>
      </c>
      <c r="D23" s="31">
        <v>1113</v>
      </c>
      <c r="E23" s="31">
        <v>2569</v>
      </c>
      <c r="F23" s="32">
        <f t="shared" si="1"/>
        <v>132.5</v>
      </c>
      <c r="G23" s="32">
        <f t="shared" si="0"/>
        <v>43.324250681198912</v>
      </c>
    </row>
    <row r="24" spans="1:7" ht="17.45" customHeight="1" x14ac:dyDescent="0.25">
      <c r="A24" s="14" t="s">
        <v>37</v>
      </c>
      <c r="B24" s="15" t="s">
        <v>38</v>
      </c>
      <c r="C24" s="30">
        <v>1472896.5</v>
      </c>
      <c r="D24" s="31">
        <v>1515394.4</v>
      </c>
      <c r="E24" s="31">
        <v>1328486.7</v>
      </c>
      <c r="F24" s="32">
        <f t="shared" si="1"/>
        <v>102.88532833094517</v>
      </c>
      <c r="G24" s="32">
        <f t="shared" si="0"/>
        <v>114.06921875845653</v>
      </c>
    </row>
    <row r="25" spans="1:7" s="10" customFormat="1" ht="30.6" customHeight="1" x14ac:dyDescent="0.25">
      <c r="A25" s="11" t="s">
        <v>39</v>
      </c>
      <c r="B25" s="13" t="s">
        <v>40</v>
      </c>
      <c r="C25" s="23">
        <f t="shared" ref="C25:E25" si="2">SUM(C26:C27)</f>
        <v>72576.489000000001</v>
      </c>
      <c r="D25" s="23">
        <f t="shared" si="2"/>
        <v>84089.3</v>
      </c>
      <c r="E25" s="23">
        <f t="shared" si="2"/>
        <v>73560</v>
      </c>
      <c r="F25" s="23">
        <f t="shared" si="1"/>
        <v>115.86300351343807</v>
      </c>
      <c r="G25" s="23">
        <f t="shared" si="0"/>
        <v>114.31389342033715</v>
      </c>
    </row>
    <row r="26" spans="1:7" ht="18.600000000000001" customHeight="1" x14ac:dyDescent="0.25">
      <c r="A26" s="14" t="s">
        <v>41</v>
      </c>
      <c r="B26" s="15" t="s">
        <v>42</v>
      </c>
      <c r="C26" s="30">
        <v>58979.188999999998</v>
      </c>
      <c r="D26" s="32">
        <v>70562.5</v>
      </c>
      <c r="E26" s="32">
        <v>59970.1</v>
      </c>
      <c r="F26" s="32">
        <f t="shared" si="1"/>
        <v>119.63965798173319</v>
      </c>
      <c r="G26" s="32">
        <f t="shared" si="0"/>
        <v>117.66280196297822</v>
      </c>
    </row>
    <row r="27" spans="1:7" ht="47.25" x14ac:dyDescent="0.25">
      <c r="A27" s="14" t="s">
        <v>43</v>
      </c>
      <c r="B27" s="15" t="s">
        <v>44</v>
      </c>
      <c r="C27" s="33">
        <v>13597.3</v>
      </c>
      <c r="D27" s="32">
        <v>13526.8</v>
      </c>
      <c r="E27" s="32">
        <f>13038.8+551.1</f>
        <v>13589.9</v>
      </c>
      <c r="F27" s="32">
        <f t="shared" si="1"/>
        <v>99.481514712479679</v>
      </c>
      <c r="G27" s="32">
        <f t="shared" si="0"/>
        <v>99.535684589290568</v>
      </c>
    </row>
    <row r="28" spans="1:7" s="10" customFormat="1" ht="19.149999999999999" customHeight="1" x14ac:dyDescent="0.25">
      <c r="A28" s="11" t="s">
        <v>45</v>
      </c>
      <c r="B28" s="17" t="s">
        <v>46</v>
      </c>
      <c r="C28" s="34">
        <v>730671</v>
      </c>
      <c r="D28" s="35">
        <v>736961.2</v>
      </c>
      <c r="E28" s="35">
        <v>456897.8</v>
      </c>
      <c r="F28" s="23">
        <f t="shared" si="1"/>
        <v>100.86087993091282</v>
      </c>
      <c r="G28" s="23">
        <f t="shared" si="0"/>
        <v>161.29672762705357</v>
      </c>
    </row>
    <row r="29" spans="1:7" ht="45" customHeight="1" x14ac:dyDescent="0.25">
      <c r="A29" s="11" t="s">
        <v>47</v>
      </c>
      <c r="B29" s="13" t="s">
        <v>48</v>
      </c>
      <c r="C29" s="34">
        <v>0</v>
      </c>
      <c r="D29" s="35">
        <v>1924.6</v>
      </c>
      <c r="E29" s="35">
        <v>-1913.3</v>
      </c>
      <c r="F29" s="23"/>
      <c r="G29" s="23"/>
    </row>
    <row r="30" spans="1:7" s="10" customFormat="1" ht="47.25" x14ac:dyDescent="0.25">
      <c r="A30" s="11" t="s">
        <v>49</v>
      </c>
      <c r="B30" s="13" t="s">
        <v>50</v>
      </c>
      <c r="C30" s="34">
        <v>1177405.139</v>
      </c>
      <c r="D30" s="35">
        <v>1377699.3</v>
      </c>
      <c r="E30" s="35">
        <v>1458588</v>
      </c>
      <c r="F30" s="23">
        <f t="shared" ref="F30:F50" si="3">D30/C30*100</f>
        <v>117.01149029892251</v>
      </c>
      <c r="G30" s="23">
        <f t="shared" ref="G30:G50" si="4">D30/E30*100</f>
        <v>94.454314720812178</v>
      </c>
    </row>
    <row r="31" spans="1:7" s="10" customFormat="1" ht="31.5" x14ac:dyDescent="0.25">
      <c r="A31" s="11" t="s">
        <v>51</v>
      </c>
      <c r="B31" s="17" t="s">
        <v>52</v>
      </c>
      <c r="C31" s="34">
        <v>1582137.8330000001</v>
      </c>
      <c r="D31" s="35">
        <v>920439.5</v>
      </c>
      <c r="E31" s="35">
        <v>1077099.1000000001</v>
      </c>
      <c r="F31" s="23">
        <f t="shared" si="3"/>
        <v>58.176947722354342</v>
      </c>
      <c r="G31" s="23">
        <f t="shared" si="4"/>
        <v>85.455414455364405</v>
      </c>
    </row>
    <row r="32" spans="1:7" s="10" customFormat="1" ht="34.9" customHeight="1" x14ac:dyDescent="0.25">
      <c r="A32" s="11" t="s">
        <v>53</v>
      </c>
      <c r="B32" s="13" t="s">
        <v>54</v>
      </c>
      <c r="C32" s="34">
        <v>340128.8</v>
      </c>
      <c r="D32" s="35">
        <v>368078.3</v>
      </c>
      <c r="E32" s="35">
        <v>359310.2</v>
      </c>
      <c r="F32" s="23">
        <f t="shared" si="3"/>
        <v>108.21732825917711</v>
      </c>
      <c r="G32" s="23">
        <f t="shared" si="4"/>
        <v>102.44025914098735</v>
      </c>
    </row>
    <row r="33" spans="1:7" s="10" customFormat="1" ht="32.450000000000003" customHeight="1" x14ac:dyDescent="0.25">
      <c r="A33" s="11" t="s">
        <v>55</v>
      </c>
      <c r="B33" s="17" t="s">
        <v>56</v>
      </c>
      <c r="C33" s="34">
        <v>242421.4</v>
      </c>
      <c r="D33" s="35">
        <v>240907.1</v>
      </c>
      <c r="E33" s="35">
        <v>370039.6</v>
      </c>
      <c r="F33" s="23">
        <f t="shared" si="3"/>
        <v>99.375343925907529</v>
      </c>
      <c r="G33" s="23">
        <f t="shared" si="4"/>
        <v>65.103059240146194</v>
      </c>
    </row>
    <row r="34" spans="1:7" s="10" customFormat="1" ht="18" customHeight="1" x14ac:dyDescent="0.25">
      <c r="A34" s="11" t="s">
        <v>57</v>
      </c>
      <c r="B34" s="17" t="s">
        <v>58</v>
      </c>
      <c r="C34" s="34">
        <v>59.9</v>
      </c>
      <c r="D34" s="35">
        <v>52.6</v>
      </c>
      <c r="E34" s="35">
        <v>57.9</v>
      </c>
      <c r="F34" s="23">
        <f t="shared" si="3"/>
        <v>87.813021702838071</v>
      </c>
      <c r="G34" s="23">
        <f t="shared" si="4"/>
        <v>90.846286701208996</v>
      </c>
    </row>
    <row r="35" spans="1:7" s="10" customFormat="1" ht="16.149999999999999" customHeight="1" x14ac:dyDescent="0.25">
      <c r="A35" s="11" t="s">
        <v>59</v>
      </c>
      <c r="B35" s="13" t="s">
        <v>60</v>
      </c>
      <c r="C35" s="34">
        <v>1193109</v>
      </c>
      <c r="D35" s="35">
        <v>1218099.3</v>
      </c>
      <c r="E35" s="35">
        <v>1309011.6000000001</v>
      </c>
      <c r="F35" s="23">
        <f t="shared" si="3"/>
        <v>102.0945529704327</v>
      </c>
      <c r="G35" s="23">
        <f t="shared" si="4"/>
        <v>93.054889658731824</v>
      </c>
    </row>
    <row r="36" spans="1:7" s="10" customFormat="1" ht="22.9" customHeight="1" x14ac:dyDescent="0.25">
      <c r="A36" s="11" t="s">
        <v>61</v>
      </c>
      <c r="B36" s="13" t="s">
        <v>62</v>
      </c>
      <c r="C36" s="34">
        <v>259930.1</v>
      </c>
      <c r="D36" s="35">
        <v>265121.2</v>
      </c>
      <c r="E36" s="35">
        <v>155864.1</v>
      </c>
      <c r="F36" s="23">
        <f t="shared" si="3"/>
        <v>101.99711383945144</v>
      </c>
      <c r="G36" s="23">
        <f t="shared" si="4"/>
        <v>170.09766841755095</v>
      </c>
    </row>
    <row r="37" spans="1:7" s="10" customFormat="1" ht="18.600000000000001" customHeight="1" x14ac:dyDescent="0.25">
      <c r="A37" s="11" t="s">
        <v>63</v>
      </c>
      <c r="B37" s="13" t="s">
        <v>64</v>
      </c>
      <c r="C37" s="23">
        <f>C38+C39+C44+C45+C46+C47+C48+C49</f>
        <v>30445323.989999998</v>
      </c>
      <c r="D37" s="23">
        <f>D38+D39+D44+D45+D46+D47+D48+D49</f>
        <v>29920979.899999999</v>
      </c>
      <c r="E37" s="23">
        <f>E38+E39+E44+E45+E46+E47+E48+E49</f>
        <v>30652519.200000003</v>
      </c>
      <c r="F37" s="23">
        <f t="shared" si="3"/>
        <v>98.277751650229689</v>
      </c>
      <c r="G37" s="23">
        <f t="shared" si="4"/>
        <v>97.613444770307794</v>
      </c>
    </row>
    <row r="38" spans="1:7" s="10" customFormat="1" ht="18.600000000000001" hidden="1" customHeight="1" x14ac:dyDescent="0.25">
      <c r="A38" s="7" t="s">
        <v>65</v>
      </c>
      <c r="B38" s="18" t="s">
        <v>66</v>
      </c>
      <c r="C38" s="34">
        <v>0</v>
      </c>
      <c r="D38" s="23">
        <v>0</v>
      </c>
      <c r="E38" s="36"/>
      <c r="F38" s="23"/>
      <c r="G38" s="23"/>
    </row>
    <row r="39" spans="1:7" s="10" customFormat="1" ht="47.25" customHeight="1" x14ac:dyDescent="0.25">
      <c r="A39" s="7" t="s">
        <v>67</v>
      </c>
      <c r="B39" s="18" t="s">
        <v>68</v>
      </c>
      <c r="C39" s="34">
        <f>C40+C41+C42+C43</f>
        <v>30306767.400000002</v>
      </c>
      <c r="D39" s="34">
        <f>D40+D41+D42+D43</f>
        <v>29898642</v>
      </c>
      <c r="E39" s="34">
        <f>E40+E41+E42+E43</f>
        <v>29731592.700000003</v>
      </c>
      <c r="F39" s="23">
        <f t="shared" si="3"/>
        <v>98.653352254255921</v>
      </c>
      <c r="G39" s="23">
        <f t="shared" si="4"/>
        <v>100.56185789199243</v>
      </c>
    </row>
    <row r="40" spans="1:7" s="10" customFormat="1" ht="42" customHeight="1" x14ac:dyDescent="0.25">
      <c r="A40" s="19" t="s">
        <v>69</v>
      </c>
      <c r="B40" s="20" t="s">
        <v>70</v>
      </c>
      <c r="C40" s="30">
        <v>15348681.199999999</v>
      </c>
      <c r="D40" s="30">
        <v>15348681.199999999</v>
      </c>
      <c r="E40" s="30">
        <v>13608386.5</v>
      </c>
      <c r="F40" s="32">
        <f t="shared" si="3"/>
        <v>100</v>
      </c>
      <c r="G40" s="32">
        <f t="shared" si="4"/>
        <v>112.78839853644662</v>
      </c>
    </row>
    <row r="41" spans="1:7" s="10" customFormat="1" ht="54" customHeight="1" x14ac:dyDescent="0.25">
      <c r="A41" s="19" t="s">
        <v>71</v>
      </c>
      <c r="B41" s="20" t="s">
        <v>72</v>
      </c>
      <c r="C41" s="30">
        <v>10734202.300000001</v>
      </c>
      <c r="D41" s="30">
        <v>10335819.300000001</v>
      </c>
      <c r="E41" s="30">
        <v>12670511.1</v>
      </c>
      <c r="F41" s="32">
        <f t="shared" si="3"/>
        <v>96.288657611753791</v>
      </c>
      <c r="G41" s="32">
        <f t="shared" si="4"/>
        <v>81.573815124158656</v>
      </c>
    </row>
    <row r="42" spans="1:7" s="10" customFormat="1" ht="49.15" customHeight="1" x14ac:dyDescent="0.25">
      <c r="A42" s="19" t="s">
        <v>73</v>
      </c>
      <c r="B42" s="20" t="s">
        <v>74</v>
      </c>
      <c r="C42" s="30">
        <v>2719899.6</v>
      </c>
      <c r="D42" s="30">
        <v>2712174.9</v>
      </c>
      <c r="E42" s="30">
        <v>2171205.2999999998</v>
      </c>
      <c r="F42" s="32">
        <f t="shared" si="3"/>
        <v>99.715993193278152</v>
      </c>
      <c r="G42" s="32">
        <f t="shared" si="4"/>
        <v>124.91563556887044</v>
      </c>
    </row>
    <row r="43" spans="1:7" s="10" customFormat="1" ht="30.6" customHeight="1" x14ac:dyDescent="0.25">
      <c r="A43" s="19" t="s">
        <v>75</v>
      </c>
      <c r="B43" s="21" t="s">
        <v>76</v>
      </c>
      <c r="C43" s="30">
        <v>1503984.3</v>
      </c>
      <c r="D43" s="30">
        <v>1501966.6</v>
      </c>
      <c r="E43" s="30">
        <v>1281489.8</v>
      </c>
      <c r="F43" s="32">
        <f t="shared" si="3"/>
        <v>99.865843014451684</v>
      </c>
      <c r="G43" s="32">
        <f t="shared" si="4"/>
        <v>117.20472531267905</v>
      </c>
    </row>
    <row r="44" spans="1:7" s="10" customFormat="1" ht="47.25" x14ac:dyDescent="0.25">
      <c r="A44" s="7" t="s">
        <v>77</v>
      </c>
      <c r="B44" s="22" t="s">
        <v>78</v>
      </c>
      <c r="C44" s="34">
        <v>190381.7</v>
      </c>
      <c r="D44" s="34">
        <v>129662.9</v>
      </c>
      <c r="E44" s="34">
        <v>738043.8</v>
      </c>
      <c r="F44" s="23">
        <f t="shared" si="3"/>
        <v>68.106808585068833</v>
      </c>
      <c r="G44" s="23">
        <f t="shared" si="4"/>
        <v>17.568455964266619</v>
      </c>
    </row>
    <row r="45" spans="1:7" s="10" customFormat="1" ht="31.5" x14ac:dyDescent="0.25">
      <c r="A45" s="7" t="s">
        <v>79</v>
      </c>
      <c r="B45" s="18" t="s">
        <v>80</v>
      </c>
      <c r="C45" s="34">
        <v>24009</v>
      </c>
      <c r="D45" s="34">
        <v>24084.7</v>
      </c>
      <c r="E45" s="34">
        <v>19125.599999999999</v>
      </c>
      <c r="F45" s="23">
        <f t="shared" si="3"/>
        <v>100.3152984297555</v>
      </c>
      <c r="G45" s="23">
        <f t="shared" si="4"/>
        <v>125.9291211778977</v>
      </c>
    </row>
    <row r="46" spans="1:7" s="10" customFormat="1" ht="22.5" customHeight="1" x14ac:dyDescent="0.25">
      <c r="A46" s="7" t="s">
        <v>81</v>
      </c>
      <c r="B46" s="18" t="s">
        <v>82</v>
      </c>
      <c r="C46" s="34">
        <v>187701.7</v>
      </c>
      <c r="D46" s="34">
        <v>138200.70000000001</v>
      </c>
      <c r="E46" s="34">
        <v>146558</v>
      </c>
      <c r="F46" s="23">
        <f t="shared" si="3"/>
        <v>73.627836082464896</v>
      </c>
      <c r="G46" s="23">
        <f t="shared" si="4"/>
        <v>94.297615960916502</v>
      </c>
    </row>
    <row r="47" spans="1:7" s="10" customFormat="1" ht="110.25" hidden="1" x14ac:dyDescent="0.25">
      <c r="A47" s="7" t="s">
        <v>83</v>
      </c>
      <c r="B47" s="18" t="s">
        <v>84</v>
      </c>
      <c r="C47" s="34"/>
      <c r="D47" s="34"/>
      <c r="E47" s="34"/>
      <c r="F47" s="23" t="e">
        <f t="shared" si="3"/>
        <v>#DIV/0!</v>
      </c>
      <c r="G47" s="23"/>
    </row>
    <row r="48" spans="1:7" s="10" customFormat="1" ht="84.75" customHeight="1" x14ac:dyDescent="0.25">
      <c r="A48" s="7" t="s">
        <v>85</v>
      </c>
      <c r="B48" s="18" t="s">
        <v>86</v>
      </c>
      <c r="C48" s="34">
        <v>449899.2</v>
      </c>
      <c r="D48" s="34">
        <v>427775.8</v>
      </c>
      <c r="E48" s="34">
        <v>159388.9</v>
      </c>
      <c r="F48" s="23">
        <f t="shared" si="3"/>
        <v>95.082587388463907</v>
      </c>
      <c r="G48" s="23">
        <f t="shared" si="4"/>
        <v>268.38493772151008</v>
      </c>
    </row>
    <row r="49" spans="1:7" s="10" customFormat="1" ht="63" customHeight="1" x14ac:dyDescent="0.25">
      <c r="A49" s="7" t="s">
        <v>87</v>
      </c>
      <c r="B49" s="18" t="s">
        <v>88</v>
      </c>
      <c r="C49" s="34">
        <v>-713435.01</v>
      </c>
      <c r="D49" s="34">
        <v>-697386.2</v>
      </c>
      <c r="E49" s="34">
        <v>-142189.79999999999</v>
      </c>
      <c r="F49" s="23">
        <f t="shared" si="3"/>
        <v>97.750487462060491</v>
      </c>
      <c r="G49" s="23">
        <f t="shared" si="4"/>
        <v>490.46148176592135</v>
      </c>
    </row>
    <row r="50" spans="1:7" ht="19.149999999999999" customHeight="1" x14ac:dyDescent="0.25">
      <c r="A50" s="11"/>
      <c r="B50" s="13" t="s">
        <v>89</v>
      </c>
      <c r="C50" s="23">
        <f>C7+C37</f>
        <v>141942993.15099999</v>
      </c>
      <c r="D50" s="23">
        <f>D7+D37</f>
        <v>127475271.29999998</v>
      </c>
      <c r="E50" s="23">
        <f>E7+E37</f>
        <v>128273745.3</v>
      </c>
      <c r="F50" s="23">
        <f t="shared" si="3"/>
        <v>89.807371586416281</v>
      </c>
      <c r="G50" s="23">
        <f t="shared" si="4"/>
        <v>99.377523437759947</v>
      </c>
    </row>
  </sheetData>
  <mergeCells count="4">
    <mergeCell ref="C1:F1"/>
    <mergeCell ref="A2:G2"/>
    <mergeCell ref="A3:G3"/>
    <mergeCell ref="D4:F4"/>
  </mergeCells>
  <pageMargins left="0.39370078740157483" right="0" top="0" bottom="0" header="0.31496062992125984" footer="0.31496062992125984"/>
  <pageSetup paperSize="9" scale="61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Полонянкина Виктория Викторовна (pvv)</cp:lastModifiedBy>
  <cp:revision>3</cp:revision>
  <cp:lastPrinted>2026-01-30T04:01:26Z</cp:lastPrinted>
  <dcterms:created xsi:type="dcterms:W3CDTF">2004-09-11T05:05:00Z</dcterms:created>
  <dcterms:modified xsi:type="dcterms:W3CDTF">2026-01-30T08:01:20Z</dcterms:modified>
  <cp:version>786432</cp:version>
</cp:coreProperties>
</file>