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/>
  <workbookPr/>
  <bookViews>
    <workbookView xWindow="-120" yWindow="-120" windowWidth="28170" windowHeight="10650"/>
  </bookViews>
  <sheets>
    <sheet name="1" sheetId="1" r:id="rId1"/>
  </sheets>
  <definedNames>
    <definedName name="_xlnm._FilterDatabase" localSheetId="0" hidden="1">'1'!$A$6:$L$49</definedName>
    <definedName name="_xlnm.Print_Area" localSheetId="0">'1'!$A$1:$G$50</definedName>
  </definedNames>
  <calcPr calcId="14562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47" i="1" l="1"/>
  <c r="C25" i="1" l="1"/>
  <c r="G46" i="1" l="1"/>
  <c r="D25" i="1" l="1"/>
  <c r="E25" i="1"/>
  <c r="G49" i="1"/>
  <c r="F49" i="1"/>
  <c r="G48" i="1"/>
  <c r="F48" i="1"/>
  <c r="F46" i="1"/>
  <c r="G45" i="1"/>
  <c r="F45" i="1"/>
  <c r="G44" i="1"/>
  <c r="F44" i="1"/>
  <c r="G43" i="1"/>
  <c r="F43" i="1"/>
  <c r="G42" i="1"/>
  <c r="F42" i="1"/>
  <c r="G41" i="1"/>
  <c r="F41" i="1"/>
  <c r="G40" i="1"/>
  <c r="F40" i="1"/>
  <c r="E39" i="1"/>
  <c r="E37" i="1" s="1"/>
  <c r="D39" i="1"/>
  <c r="D37" i="1" s="1"/>
  <c r="C39" i="1"/>
  <c r="C37" i="1" s="1"/>
  <c r="G36" i="1"/>
  <c r="F36" i="1"/>
  <c r="G35" i="1"/>
  <c r="F35" i="1"/>
  <c r="G34" i="1"/>
  <c r="F34" i="1"/>
  <c r="G33" i="1"/>
  <c r="F33" i="1"/>
  <c r="G32" i="1"/>
  <c r="F32" i="1"/>
  <c r="G31" i="1"/>
  <c r="F31" i="1"/>
  <c r="G30" i="1"/>
  <c r="F30" i="1"/>
  <c r="G28" i="1"/>
  <c r="F28" i="1"/>
  <c r="G27" i="1"/>
  <c r="F27" i="1"/>
  <c r="G26" i="1"/>
  <c r="F26" i="1"/>
  <c r="G24" i="1"/>
  <c r="F24" i="1"/>
  <c r="G23" i="1"/>
  <c r="F23" i="1"/>
  <c r="G22" i="1"/>
  <c r="F22" i="1"/>
  <c r="G21" i="1"/>
  <c r="F21" i="1"/>
  <c r="G20" i="1"/>
  <c r="F20" i="1"/>
  <c r="E19" i="1"/>
  <c r="D19" i="1"/>
  <c r="C19" i="1"/>
  <c r="G18" i="1"/>
  <c r="F18" i="1"/>
  <c r="G17" i="1"/>
  <c r="F17" i="1"/>
  <c r="G16" i="1"/>
  <c r="F16" i="1"/>
  <c r="G15" i="1"/>
  <c r="F15" i="1"/>
  <c r="G14" i="1"/>
  <c r="F14" i="1"/>
  <c r="E13" i="1"/>
  <c r="D13" i="1"/>
  <c r="C13" i="1"/>
  <c r="G12" i="1"/>
  <c r="F12" i="1"/>
  <c r="E11" i="1"/>
  <c r="D11" i="1"/>
  <c r="C11" i="1"/>
  <c r="G10" i="1"/>
  <c r="F10" i="1"/>
  <c r="G9" i="1"/>
  <c r="F9" i="1"/>
  <c r="E8" i="1"/>
  <c r="D8" i="1"/>
  <c r="C8" i="1"/>
  <c r="C7" i="1" l="1"/>
  <c r="C50" i="1" s="1"/>
  <c r="G8" i="1"/>
  <c r="D7" i="1"/>
  <c r="G25" i="1"/>
  <c r="G19" i="1"/>
  <c r="G11" i="1"/>
  <c r="E7" i="1"/>
  <c r="E50" i="1" s="1"/>
  <c r="F25" i="1"/>
  <c r="F37" i="1"/>
  <c r="F39" i="1"/>
  <c r="F19" i="1"/>
  <c r="F13" i="1"/>
  <c r="G37" i="1"/>
  <c r="G39" i="1"/>
  <c r="F8" i="1"/>
  <c r="G13" i="1"/>
  <c r="F11" i="1"/>
  <c r="D50" i="1" l="1"/>
  <c r="F7" i="1"/>
  <c r="G7" i="1"/>
  <c r="F50" i="1" l="1"/>
  <c r="G50" i="1"/>
</calcChain>
</file>

<file path=xl/sharedStrings.xml><?xml version="1.0" encoding="utf-8"?>
<sst xmlns="http://schemas.openxmlformats.org/spreadsheetml/2006/main" count="97" uniqueCount="97">
  <si>
    <t>ИНФОРМАЦИЯ</t>
  </si>
  <si>
    <t>тыс.руб.</t>
  </si>
  <si>
    <t>Коды бюджетной классификации 
Российской Федерации</t>
  </si>
  <si>
    <t>Наименование доходов</t>
  </si>
  <si>
    <t>1 00 00000 00 0000 000</t>
  </si>
  <si>
    <t>НАЛОГОВЫЕ И НЕНАЛОГОВЫЕ ДОХОДЫ</t>
  </si>
  <si>
    <t>1 01 00000 00 0000 000</t>
  </si>
  <si>
    <t>Налоги на прибыль, доходы</t>
  </si>
  <si>
    <t>1 01 01000 00 0000 110</t>
  </si>
  <si>
    <t>Налог на прибыль организаций</t>
  </si>
  <si>
    <t>1 01 02000 01 0000 110</t>
  </si>
  <si>
    <t>Налог на доходы физических лиц</t>
  </si>
  <si>
    <t>1 03 00000 00 0000 000</t>
  </si>
  <si>
    <t>Налоги на товары (работы, услуги), реализуемые на территории Российской Федерации</t>
  </si>
  <si>
    <t>1 03 02000 01 0000 110</t>
  </si>
  <si>
    <t>Акцизы по подакцизным товарам (продукции), производимым на территории Российской Федерации</t>
  </si>
  <si>
    <t>1 05 00000 00 0000 000</t>
  </si>
  <si>
    <t>Налоги на совокупный доход</t>
  </si>
  <si>
    <t>1 05 01000 00 0000 110</t>
  </si>
  <si>
    <t>Налог, взимаемый в связи с применением упрощенной системы налогообложения</t>
  </si>
  <si>
    <t>Единый налог, на вмененный доход для отдельных видов деятельности</t>
  </si>
  <si>
    <t>1 05 03000 01 0000 110</t>
  </si>
  <si>
    <t>Единый сельскохозяйственный налог</t>
  </si>
  <si>
    <t>1 05 04000 01 0000 110</t>
  </si>
  <si>
    <t>Налог, взимаемый в связи с применением патентной системы налогообложения</t>
  </si>
  <si>
    <t>1 05 06000 01 0000 110</t>
  </si>
  <si>
    <t>Налог на профессиональный доход</t>
  </si>
  <si>
    <t>1 06 00000 00 0000 000</t>
  </si>
  <si>
    <t>Налоги на имущество</t>
  </si>
  <si>
    <t>1 06 01000 00 0000  110</t>
  </si>
  <si>
    <t>Налог на имущество физических лиц</t>
  </si>
  <si>
    <t>1 06 02000 02 0000 110</t>
  </si>
  <si>
    <t>Налог на имущество организаций</t>
  </si>
  <si>
    <t>1 06 04000 02 0000 110</t>
  </si>
  <si>
    <t>Транспортный налог</t>
  </si>
  <si>
    <t>1 06 05000 02 0000 110</t>
  </si>
  <si>
    <t>Налог на игорный бизнес</t>
  </si>
  <si>
    <t>1 06 06000 00 0000 110</t>
  </si>
  <si>
    <t>Земельный налог</t>
  </si>
  <si>
    <t>1 07 00000 00 0000 000</t>
  </si>
  <si>
    <t>Налоги, сборы и регулярные платежи за пользование природными ресурсами</t>
  </si>
  <si>
    <t>1 07 01000 01 0000 110</t>
  </si>
  <si>
    <t>Налог на добычу полезных ископаемых</t>
  </si>
  <si>
    <t>1 07 04000 01 0000 110</t>
  </si>
  <si>
    <t>Сборы за пользование объектами животного мира и за пользование объектами водных биологических ресурсов</t>
  </si>
  <si>
    <t>1 08 00000 00 0000 000</t>
  </si>
  <si>
    <t>Государственная пошлина</t>
  </si>
  <si>
    <t>1 09 00000 00 0000 000</t>
  </si>
  <si>
    <t>Задолженность и перерасчеты по отмененным налогам, сборам и иным обязательным платежам</t>
  </si>
  <si>
    <t>1 11 00000 00 0000 000</t>
  </si>
  <si>
    <t>Доходы от использования имущества, находящегося в государственной и муниципальной собственности</t>
  </si>
  <si>
    <t>1 12 00000 00 0000 000</t>
  </si>
  <si>
    <t>Платежи при пользовании природными ресурсами</t>
  </si>
  <si>
    <t>1 13 00000 00 0000 000</t>
  </si>
  <si>
    <t>Доходы от оказания платных услуг и компенсации затрат государства</t>
  </si>
  <si>
    <t>1 14 00000 00 0000 000</t>
  </si>
  <si>
    <t>Доходы от продажи материальных и нематериальных активов</t>
  </si>
  <si>
    <t>1 15 00000 00 0000 000</t>
  </si>
  <si>
    <t>Административные  платежи и сборы</t>
  </si>
  <si>
    <t>1 16 00000 00 0000 000</t>
  </si>
  <si>
    <t>Штрафы, санкции, возмещение ущерба</t>
  </si>
  <si>
    <t>1 17 00000 00 0000 000</t>
  </si>
  <si>
    <t>Прочие неналоговые доходы</t>
  </si>
  <si>
    <t>2 00 00000 00 0000 000</t>
  </si>
  <si>
    <t>БЕЗВОЗМЕЗДНЫЕ ПОСТУПЛЕНИЯ</t>
  </si>
  <si>
    <t>2 01 00000 00 0000 000</t>
  </si>
  <si>
    <t>Безвозмездные поступления от нерезидентов</t>
  </si>
  <si>
    <t>2 02 00000 00 0000 000</t>
  </si>
  <si>
    <t>Безвозмездные поступления от других бюджетов бюджетной системы Российской Федерации</t>
  </si>
  <si>
    <t>2 02 10000 00 0000 150</t>
  </si>
  <si>
    <t>Дотации бюджетам бюджетной системы Российской Федерации</t>
  </si>
  <si>
    <t>2 02 20000 00 0000 150</t>
  </si>
  <si>
    <t>Субсидии бюджетам бюджетной системы Российской Федерации (межбюджетные субсидии)</t>
  </si>
  <si>
    <t>2 02 30000 00 0000 150</t>
  </si>
  <si>
    <t xml:space="preserve">Субвенции бюджетам бюджетной системы Российской Федерации </t>
  </si>
  <si>
    <t>2 02 40000 00 0000 150</t>
  </si>
  <si>
    <t>Иные межбюджетные трансферты</t>
  </si>
  <si>
    <t>2 03 00000 00 0000 000</t>
  </si>
  <si>
    <t>Безвозмездные поступления от государственных (муниципальных) организаций</t>
  </si>
  <si>
    <t>2 04 00000 00 0000 000</t>
  </si>
  <si>
    <t>Безвозмездные поступления от негосударственных организаций</t>
  </si>
  <si>
    <t>2 07 00000 00 0000 000</t>
  </si>
  <si>
    <t xml:space="preserve">Прочие безвозмездные поступления </t>
  </si>
  <si>
    <t>2 08 00000 00 0000 000</t>
  </si>
  <si>
    <t>Перечисления для осуществления возврата (зачета) излишне уплаченных или излишне взысканных сумм налогов, сборов и иных платежей, а также сумм процентов за несвоевременное осуществление такого возврата и процентов, начисленных на излишне взысканные суммы</t>
  </si>
  <si>
    <t>2 18 00000 00 0000 000</t>
  </si>
  <si>
    <t>Доходы бюджетов субъектов Российской Федерации от возврата остатков субсидий, субвенций и иных межбюджетных трансфертов, имеющих целевое назначение, прошлых лет</t>
  </si>
  <si>
    <t>2 19 00000 00 0000 000</t>
  </si>
  <si>
    <t xml:space="preserve">Возврат остатков субсидий, субвенций и иных межбюджетных трансфертов, имеющих целевое назначение, прошлых лет из бюджетов субъектов Российской Федерации </t>
  </si>
  <si>
    <t>ВСЕГО ДОХОДОВ</t>
  </si>
  <si>
    <t>1 05 02000 02 0000 110</t>
  </si>
  <si>
    <t xml:space="preserve">% исполнения к плановым назначениям на 2025 год </t>
  </si>
  <si>
    <t>об исполнении консолидированного бюджета Томской области на 1 октября 2025 года</t>
  </si>
  <si>
    <t>План 
на 2025 год 
(по данным Ф. 0503317 на 01.10.2025)</t>
  </si>
  <si>
    <t>Исполнено
на 01.10.2025 
(по данным Ф. 0503317 на 01.10.2025)</t>
  </si>
  <si>
    <t>Исполнено
на 01.10.2024 
(по данным Ф. 0503317 на 01.10.2024)</t>
  </si>
  <si>
    <t>Темп роста исполнения на 01.10.2025 к 01.10.2024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</si>
</sst>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"/>
  </numFmts>
  <fonts count="6" x14ac:knownFonts="1">
    <font>
      <sz val="10"/>
      <color theme="1"/>
      <name val="Arial Cyr"/>
    </font>
    <font>
      <sz val="11"/>
      <color rgb="FFFA7D00"/>
      <name val="Calibri"/>
      <family val="2"/>
      <charset val="204"/>
      <scheme val="minor"/>
    </font>
    <font>
      <sz val="12"/>
      <name val="PT Astra Serif"/>
      <family val="1"/>
      <charset val="204"/>
    </font>
    <font>
      <b/>
      <sz val="12"/>
      <name val="PT Astra Serif"/>
      <family val="1"/>
      <charset val="204"/>
    </font>
    <font>
      <sz val="12"/>
      <color theme="1"/>
      <name val="PT Astra Serif"/>
      <family val="1"/>
      <charset val="204"/>
    </font>
    <font>
      <b/>
      <sz val="12"/>
      <color theme="1"/>
      <name val="PT Astra Serif"/>
      <family val="1"/>
      <charset val="204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/>
      <right/>
      <top/>
      <bottom style="double">
        <color rgb="FFFF800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</borders>
  <cellStyleXfs count="2">
    <xf numFmtId="0" fontId="0" fillId="0" borderId="0"/>
    <xf numFmtId="0" fontId="1" fillId="0" borderId="1"/>
  </cellStyleXfs>
  <cellXfs count="42">
    <xf numFmtId="0" fontId="0" fillId="0" borderId="0" xfId="0"/>
    <xf numFmtId="0" fontId="2" fillId="0" borderId="0" xfId="0" applyFont="1"/>
    <xf numFmtId="0" fontId="2" fillId="0" borderId="0" xfId="0" applyFont="1" applyAlignment="1">
      <alignment vertical="center"/>
    </xf>
    <xf numFmtId="3" fontId="2" fillId="0" borderId="0" xfId="0" applyNumberFormat="1" applyFont="1" applyAlignment="1">
      <alignment vertical="center"/>
    </xf>
    <xf numFmtId="0" fontId="3" fillId="0" borderId="0" xfId="0" applyFont="1" applyAlignment="1">
      <alignment horizontal="center" wrapText="1"/>
    </xf>
    <xf numFmtId="0" fontId="2" fillId="0" borderId="0" xfId="0" applyFont="1" applyAlignment="1">
      <alignment horizontal="right"/>
    </xf>
    <xf numFmtId="0" fontId="3" fillId="0" borderId="3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/>
    </xf>
    <xf numFmtId="0" fontId="3" fillId="0" borderId="4" xfId="0" applyFont="1" applyBorder="1" applyAlignment="1">
      <alignment horizontal="center" vertical="center"/>
    </xf>
    <xf numFmtId="0" fontId="3" fillId="0" borderId="0" xfId="0" applyFont="1"/>
    <xf numFmtId="1" fontId="3" fillId="0" borderId="3" xfId="0" applyNumberFormat="1" applyFont="1" applyBorder="1" applyAlignment="1">
      <alignment horizontal="center" vertical="center"/>
    </xf>
    <xf numFmtId="0" fontId="3" fillId="0" borderId="5" xfId="0" applyFont="1" applyBorder="1" applyAlignment="1">
      <alignment horizontal="left" vertical="center"/>
    </xf>
    <xf numFmtId="0" fontId="3" fillId="0" borderId="5" xfId="0" applyFont="1" applyBorder="1" applyAlignment="1">
      <alignment vertical="center" wrapText="1"/>
    </xf>
    <xf numFmtId="1" fontId="2" fillId="0" borderId="3" xfId="0" applyNumberFormat="1" applyFont="1" applyBorder="1" applyAlignment="1">
      <alignment horizontal="center" vertical="center"/>
    </xf>
    <xf numFmtId="0" fontId="2" fillId="0" borderId="5" xfId="0" applyFont="1" applyBorder="1" applyAlignment="1">
      <alignment horizontal="left" vertical="center" wrapText="1"/>
    </xf>
    <xf numFmtId="0" fontId="2" fillId="0" borderId="5" xfId="0" applyFont="1" applyBorder="1" applyAlignment="1">
      <alignment vertical="center" wrapText="1"/>
    </xf>
    <xf numFmtId="0" fontId="3" fillId="0" borderId="5" xfId="0" applyFont="1" applyBorder="1" applyAlignment="1">
      <alignment horizontal="left" vertical="center" wrapText="1"/>
    </xf>
    <xf numFmtId="3" fontId="3" fillId="0" borderId="5" xfId="0" applyNumberFormat="1" applyFont="1" applyBorder="1" applyAlignment="1">
      <alignment vertical="center" wrapText="1"/>
    </xf>
    <xf numFmtId="0" fontId="2" fillId="0" borderId="3" xfId="0" applyFont="1" applyBorder="1" applyAlignment="1">
      <alignment horizontal="center" vertical="center"/>
    </xf>
    <xf numFmtId="3" fontId="2" fillId="0" borderId="5" xfId="0" applyNumberFormat="1" applyFont="1" applyBorder="1" applyAlignment="1">
      <alignment vertical="center" wrapText="1"/>
    </xf>
    <xf numFmtId="9" fontId="2" fillId="0" borderId="5" xfId="1" applyNumberFormat="1" applyFont="1" applyBorder="1" applyAlignment="1">
      <alignment vertical="center" wrapText="1"/>
    </xf>
    <xf numFmtId="9" fontId="3" fillId="0" borderId="5" xfId="1" applyNumberFormat="1" applyFont="1" applyBorder="1" applyAlignment="1">
      <alignment vertical="center" wrapText="1"/>
    </xf>
    <xf numFmtId="164" fontId="3" fillId="0" borderId="6" xfId="0" applyNumberFormat="1" applyFont="1" applyFill="1" applyBorder="1" applyAlignment="1">
      <alignment vertical="center"/>
    </xf>
    <xf numFmtId="164" fontId="3" fillId="0" borderId="6" xfId="0" applyNumberFormat="1" applyFont="1" applyFill="1" applyBorder="1" applyAlignment="1">
      <alignment horizontal="right" vertical="center"/>
    </xf>
    <xf numFmtId="0" fontId="3" fillId="0" borderId="3" xfId="0" applyFont="1" applyFill="1" applyBorder="1" applyAlignment="1">
      <alignment horizontal="center" vertical="center" wrapText="1"/>
    </xf>
    <xf numFmtId="3" fontId="3" fillId="0" borderId="3" xfId="0" applyNumberFormat="1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/>
    </xf>
    <xf numFmtId="3" fontId="3" fillId="0" borderId="4" xfId="0" applyNumberFormat="1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/>
    </xf>
    <xf numFmtId="164" fontId="4" fillId="0" borderId="6" xfId="0" applyNumberFormat="1" applyFont="1" applyFill="1" applyBorder="1" applyAlignment="1">
      <alignment horizontal="right" vertical="center" wrapText="1"/>
    </xf>
    <xf numFmtId="164" fontId="2" fillId="0" borderId="6" xfId="0" applyNumberFormat="1" applyFont="1" applyFill="1" applyBorder="1" applyAlignment="1">
      <alignment horizontal="right" vertical="center" wrapText="1"/>
    </xf>
    <xf numFmtId="164" fontId="2" fillId="0" borderId="6" xfId="0" applyNumberFormat="1" applyFont="1" applyFill="1" applyBorder="1" applyAlignment="1">
      <alignment vertical="center"/>
    </xf>
    <xf numFmtId="164" fontId="4" fillId="0" borderId="6" xfId="0" applyNumberFormat="1" applyFont="1" applyFill="1" applyBorder="1" applyAlignment="1">
      <alignment vertical="center"/>
    </xf>
    <xf numFmtId="164" fontId="5" fillId="0" borderId="6" xfId="0" applyNumberFormat="1" applyFont="1" applyFill="1" applyBorder="1" applyAlignment="1">
      <alignment horizontal="right" vertical="center" wrapText="1"/>
    </xf>
    <xf numFmtId="164" fontId="3" fillId="0" borderId="6" xfId="0" applyNumberFormat="1" applyFont="1" applyFill="1" applyBorder="1" applyAlignment="1">
      <alignment horizontal="right" vertical="center" wrapText="1"/>
    </xf>
    <xf numFmtId="164" fontId="3" fillId="0" borderId="6" xfId="0" applyNumberFormat="1" applyFont="1" applyFill="1" applyBorder="1"/>
    <xf numFmtId="0" fontId="2" fillId="0" borderId="0" xfId="0" applyFont="1" applyAlignment="1">
      <alignment horizontal="right" wrapText="1"/>
    </xf>
    <xf numFmtId="0" fontId="3" fillId="0" borderId="0" xfId="0" applyFont="1" applyAlignment="1">
      <alignment horizontal="center" wrapText="1"/>
    </xf>
    <xf numFmtId="0" fontId="2" fillId="0" borderId="0" xfId="0" applyFont="1"/>
    <xf numFmtId="0" fontId="3" fillId="0" borderId="0" xfId="0" applyFont="1" applyAlignment="1">
      <alignment horizontal="center" vertical="center" wrapText="1"/>
    </xf>
    <xf numFmtId="0" fontId="2" fillId="0" borderId="2" xfId="0" applyFont="1" applyBorder="1" applyAlignment="1">
      <alignment horizontal="right" vertical="center"/>
    </xf>
  </cellXfs>
  <cellStyles count="2">
    <cellStyle name="Обычный" xfId="0" builtinId="0"/>
    <cellStyle name="Связанная ячейка" xfId="1" builtinId="2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eme Office">
  <a:themeElements>
    <a:clrScheme name="Standard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Standard">
      <a:majorFont>
        <a:latin typeface="Cambria"/>
        <a:ea typeface="Arial"/>
        <a:cs typeface="Arial"/>
      </a:majorFont>
      <a:minorFont>
        <a:latin typeface="Calibri"/>
        <a:ea typeface="Arial"/>
        <a:cs typeface="Arial"/>
      </a:minorFont>
    </a:fontScheme>
    <a:fmtScheme name="Standard">
      <a:fillStyleLst>
        <a:solidFill>
          <a:schemeClr val="phClr"/>
        </a:solidFill>
        <a:gradFill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gradFill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/>
        </a:gradFill>
        <a:gradFill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U50"/>
  <sheetViews>
    <sheetView tabSelected="1" zoomScaleNormal="100" workbookViewId="0">
      <selection activeCell="E50" sqref="E50"/>
    </sheetView>
  </sheetViews>
  <sheetFormatPr defaultColWidth="9.140625" defaultRowHeight="15.6" customHeight="1" x14ac:dyDescent="0.25"/>
  <cols>
    <col min="1" max="1" width="26.28515625" style="1" customWidth="1"/>
    <col min="2" max="2" width="49.42578125" style="2" customWidth="1"/>
    <col min="3" max="3" width="16.42578125" style="2" customWidth="1"/>
    <col min="4" max="4" width="15.85546875" style="3" customWidth="1"/>
    <col min="5" max="5" width="16.7109375" style="3" customWidth="1"/>
    <col min="6" max="6" width="16" style="3" customWidth="1"/>
    <col min="7" max="7" width="16.28515625" style="1" customWidth="1"/>
    <col min="8" max="255" width="9.140625" style="1" customWidth="1"/>
  </cols>
  <sheetData>
    <row r="1" spans="1:7" ht="11.25" customHeight="1" x14ac:dyDescent="0.25">
      <c r="A1" s="4"/>
      <c r="B1" s="4"/>
      <c r="C1" s="37"/>
      <c r="D1" s="37"/>
      <c r="E1" s="37"/>
      <c r="F1" s="37"/>
    </row>
    <row r="2" spans="1:7" ht="18.75" customHeight="1" x14ac:dyDescent="0.25">
      <c r="A2" s="38" t="s">
        <v>0</v>
      </c>
      <c r="B2" s="38"/>
      <c r="C2" s="38"/>
      <c r="D2" s="38"/>
      <c r="E2" s="38"/>
      <c r="F2" s="38"/>
      <c r="G2" s="39"/>
    </row>
    <row r="3" spans="1:7" ht="22.15" customHeight="1" x14ac:dyDescent="0.25">
      <c r="A3" s="40" t="s">
        <v>92</v>
      </c>
      <c r="B3" s="40"/>
      <c r="C3" s="40"/>
      <c r="D3" s="40"/>
      <c r="E3" s="40"/>
      <c r="F3" s="40"/>
      <c r="G3" s="39"/>
    </row>
    <row r="4" spans="1:7" ht="15.75" x14ac:dyDescent="0.25">
      <c r="D4" s="41"/>
      <c r="E4" s="41"/>
      <c r="F4" s="41"/>
      <c r="G4" s="5" t="s">
        <v>1</v>
      </c>
    </row>
    <row r="5" spans="1:7" ht="84.75" customHeight="1" x14ac:dyDescent="0.25">
      <c r="A5" s="6" t="s">
        <v>2</v>
      </c>
      <c r="B5" s="7" t="s">
        <v>3</v>
      </c>
      <c r="C5" s="25" t="s">
        <v>93</v>
      </c>
      <c r="D5" s="26" t="s">
        <v>94</v>
      </c>
      <c r="E5" s="26" t="s">
        <v>95</v>
      </c>
      <c r="F5" s="26" t="s">
        <v>91</v>
      </c>
      <c r="G5" s="26" t="s">
        <v>96</v>
      </c>
    </row>
    <row r="6" spans="1:7" ht="15.75" x14ac:dyDescent="0.25">
      <c r="A6" s="8">
        <v>1</v>
      </c>
      <c r="B6" s="9">
        <v>2</v>
      </c>
      <c r="C6" s="27">
        <v>3</v>
      </c>
      <c r="D6" s="28">
        <v>4</v>
      </c>
      <c r="E6" s="28">
        <v>5</v>
      </c>
      <c r="F6" s="28">
        <v>6</v>
      </c>
      <c r="G6" s="29">
        <v>7</v>
      </c>
    </row>
    <row r="7" spans="1:7" s="10" customFormat="1" ht="17.45" customHeight="1" x14ac:dyDescent="0.25">
      <c r="A7" s="11" t="s">
        <v>4</v>
      </c>
      <c r="B7" s="12" t="s">
        <v>5</v>
      </c>
      <c r="C7" s="24">
        <f>C8+C11+C13+C19+C25+C28+C29+C30+C31+C32+C33+C34+C35+C36</f>
        <v>112031528.49999997</v>
      </c>
      <c r="D7" s="24">
        <f>D8+D11+D13+D19+D25+D28+D29+D30+D31+D32+D33+D34+D35+D36</f>
        <v>69217313.200000003</v>
      </c>
      <c r="E7" s="24">
        <f>E8+E11+E13+E19+E25+E28+E29+E30+E31+E32+E33+E34+E35+E36</f>
        <v>67309871.099999994</v>
      </c>
      <c r="F7" s="23">
        <f>D7/C7*100</f>
        <v>61.783780090084214</v>
      </c>
      <c r="G7" s="23">
        <f>D7/E7*100</f>
        <v>102.83382224453554</v>
      </c>
    </row>
    <row r="8" spans="1:7" s="10" customFormat="1" ht="18" customHeight="1" x14ac:dyDescent="0.25">
      <c r="A8" s="11" t="s">
        <v>6</v>
      </c>
      <c r="B8" s="13" t="s">
        <v>7</v>
      </c>
      <c r="C8" s="24">
        <f>SUM(C9:C10)</f>
        <v>72470137.199999988</v>
      </c>
      <c r="D8" s="24">
        <f>SUM(D9:D10)</f>
        <v>42158992.100000001</v>
      </c>
      <c r="E8" s="24">
        <f>SUM(E9:E10)</f>
        <v>40587507.099999994</v>
      </c>
      <c r="F8" s="23">
        <f t="shared" ref="F8:F28" si="0">D8/C8*100</f>
        <v>58.174295963662125</v>
      </c>
      <c r="G8" s="23">
        <f t="shared" ref="G8:G28" si="1">D8/E8*100</f>
        <v>103.87184410249233</v>
      </c>
    </row>
    <row r="9" spans="1:7" ht="19.899999999999999" customHeight="1" x14ac:dyDescent="0.25">
      <c r="A9" s="14" t="s">
        <v>8</v>
      </c>
      <c r="B9" s="15" t="s">
        <v>9</v>
      </c>
      <c r="C9" s="30">
        <v>25009373.899999999</v>
      </c>
      <c r="D9" s="31">
        <v>11613756.9</v>
      </c>
      <c r="E9" s="31">
        <v>12999210.199999999</v>
      </c>
      <c r="F9" s="32">
        <f t="shared" si="0"/>
        <v>46.437615537428549</v>
      </c>
      <c r="G9" s="32">
        <f t="shared" si="1"/>
        <v>89.342019409763836</v>
      </c>
    </row>
    <row r="10" spans="1:7" ht="17.45" customHeight="1" x14ac:dyDescent="0.25">
      <c r="A10" s="14" t="s">
        <v>10</v>
      </c>
      <c r="B10" s="15" t="s">
        <v>11</v>
      </c>
      <c r="C10" s="30">
        <v>47460763.299999997</v>
      </c>
      <c r="D10" s="31">
        <v>30545235.199999999</v>
      </c>
      <c r="E10" s="31">
        <v>27588296.899999999</v>
      </c>
      <c r="F10" s="32">
        <f t="shared" si="0"/>
        <v>64.358921087980065</v>
      </c>
      <c r="G10" s="32">
        <f t="shared" si="1"/>
        <v>110.71808930691913</v>
      </c>
    </row>
    <row r="11" spans="1:7" ht="51.75" customHeight="1" x14ac:dyDescent="0.25">
      <c r="A11" s="11" t="s">
        <v>12</v>
      </c>
      <c r="B11" s="13" t="s">
        <v>13</v>
      </c>
      <c r="C11" s="24">
        <f>C12</f>
        <v>14313903.6</v>
      </c>
      <c r="D11" s="24">
        <f>D12</f>
        <v>10265522.9</v>
      </c>
      <c r="E11" s="24">
        <f>E12</f>
        <v>10164747.5</v>
      </c>
      <c r="F11" s="23">
        <f t="shared" si="0"/>
        <v>71.717144301572631</v>
      </c>
      <c r="G11" s="23">
        <f t="shared" si="1"/>
        <v>100.991420593576</v>
      </c>
    </row>
    <row r="12" spans="1:7" s="10" customFormat="1" ht="44.25" customHeight="1" x14ac:dyDescent="0.25">
      <c r="A12" s="14" t="s">
        <v>14</v>
      </c>
      <c r="B12" s="15" t="s">
        <v>15</v>
      </c>
      <c r="C12" s="30">
        <v>14313903.6</v>
      </c>
      <c r="D12" s="31">
        <v>10265522.9</v>
      </c>
      <c r="E12" s="31">
        <v>10164747.5</v>
      </c>
      <c r="F12" s="32">
        <f t="shared" si="0"/>
        <v>71.717144301572631</v>
      </c>
      <c r="G12" s="32">
        <f t="shared" si="1"/>
        <v>100.991420593576</v>
      </c>
    </row>
    <row r="13" spans="1:7" ht="21" customHeight="1" x14ac:dyDescent="0.25">
      <c r="A13" s="11" t="s">
        <v>16</v>
      </c>
      <c r="B13" s="13" t="s">
        <v>17</v>
      </c>
      <c r="C13" s="24">
        <f>SUM(C14:C18)</f>
        <v>8481650.5</v>
      </c>
      <c r="D13" s="24">
        <f>SUM(D14:D18)</f>
        <v>6360861.6000000006</v>
      </c>
      <c r="E13" s="24">
        <f>SUM(E14:E18)</f>
        <v>5846036.1000000006</v>
      </c>
      <c r="F13" s="23">
        <f t="shared" si="0"/>
        <v>74.995563658276183</v>
      </c>
      <c r="G13" s="23">
        <f t="shared" si="1"/>
        <v>108.80640302580409</v>
      </c>
    </row>
    <row r="14" spans="1:7" ht="31.5" x14ac:dyDescent="0.25">
      <c r="A14" s="14" t="s">
        <v>18</v>
      </c>
      <c r="B14" s="15" t="s">
        <v>19</v>
      </c>
      <c r="C14" s="31">
        <v>7656447.7000000002</v>
      </c>
      <c r="D14" s="31">
        <v>5758814.5999999996</v>
      </c>
      <c r="E14" s="31">
        <v>5353772.7</v>
      </c>
      <c r="F14" s="32">
        <f t="shared" si="0"/>
        <v>75.215228075024925</v>
      </c>
      <c r="G14" s="32">
        <f t="shared" si="1"/>
        <v>107.56554158528246</v>
      </c>
    </row>
    <row r="15" spans="1:7" ht="32.450000000000003" customHeight="1" x14ac:dyDescent="0.25">
      <c r="A15" s="14" t="s">
        <v>90</v>
      </c>
      <c r="B15" s="15" t="s">
        <v>20</v>
      </c>
      <c r="C15" s="30">
        <v>1253.2</v>
      </c>
      <c r="D15" s="31">
        <v>-350.6</v>
      </c>
      <c r="E15" s="31">
        <v>1090.2</v>
      </c>
      <c r="F15" s="32">
        <f t="shared" si="0"/>
        <v>-27.976380466007022</v>
      </c>
      <c r="G15" s="32">
        <f t="shared" si="1"/>
        <v>-32.159236837277568</v>
      </c>
    </row>
    <row r="16" spans="1:7" s="10" customFormat="1" ht="30" customHeight="1" x14ac:dyDescent="0.25">
      <c r="A16" s="14" t="s">
        <v>21</v>
      </c>
      <c r="B16" s="15" t="s">
        <v>22</v>
      </c>
      <c r="C16" s="30">
        <v>12326.8</v>
      </c>
      <c r="D16" s="31">
        <v>15358.4</v>
      </c>
      <c r="E16" s="31">
        <v>13053.2</v>
      </c>
      <c r="F16" s="32">
        <f t="shared" si="0"/>
        <v>124.59356848492715</v>
      </c>
      <c r="G16" s="32">
        <f t="shared" si="1"/>
        <v>117.66003738546868</v>
      </c>
    </row>
    <row r="17" spans="1:7" s="10" customFormat="1" ht="31.15" customHeight="1" x14ac:dyDescent="0.25">
      <c r="A17" s="14" t="s">
        <v>23</v>
      </c>
      <c r="B17" s="15" t="s">
        <v>24</v>
      </c>
      <c r="C17" s="30">
        <v>421244.1</v>
      </c>
      <c r="D17" s="31">
        <v>248183.2</v>
      </c>
      <c r="E17" s="31">
        <v>250449.1</v>
      </c>
      <c r="F17" s="32">
        <f t="shared" si="0"/>
        <v>58.916718358785324</v>
      </c>
      <c r="G17" s="32">
        <f t="shared" si="1"/>
        <v>99.095265265477096</v>
      </c>
    </row>
    <row r="18" spans="1:7" s="10" customFormat="1" ht="31.15" customHeight="1" x14ac:dyDescent="0.25">
      <c r="A18" s="14" t="s">
        <v>25</v>
      </c>
      <c r="B18" s="15" t="s">
        <v>26</v>
      </c>
      <c r="C18" s="30">
        <v>390378.7</v>
      </c>
      <c r="D18" s="31">
        <v>338856</v>
      </c>
      <c r="E18" s="31">
        <v>227670.9</v>
      </c>
      <c r="F18" s="32">
        <f t="shared" si="0"/>
        <v>86.801867007600563</v>
      </c>
      <c r="G18" s="32">
        <f t="shared" si="1"/>
        <v>148.83588548207084</v>
      </c>
    </row>
    <row r="19" spans="1:7" ht="18" customHeight="1" x14ac:dyDescent="0.25">
      <c r="A19" s="11" t="s">
        <v>27</v>
      </c>
      <c r="B19" s="13" t="s">
        <v>28</v>
      </c>
      <c r="C19" s="24">
        <f>SUM(C20:C24)</f>
        <v>11349636</v>
      </c>
      <c r="D19" s="24">
        <f>SUM(D20:D24)</f>
        <v>6681347.5999999996</v>
      </c>
      <c r="E19" s="24">
        <f>SUM(E20:E24)</f>
        <v>7284948.9000000004</v>
      </c>
      <c r="F19" s="23">
        <f t="shared" si="0"/>
        <v>58.8683866160994</v>
      </c>
      <c r="G19" s="23">
        <f t="shared" si="1"/>
        <v>91.714405848474783</v>
      </c>
    </row>
    <row r="20" spans="1:7" ht="18" customHeight="1" x14ac:dyDescent="0.25">
      <c r="A20" s="14" t="s">
        <v>29</v>
      </c>
      <c r="B20" s="16" t="s">
        <v>30</v>
      </c>
      <c r="C20" s="30">
        <v>832917.2</v>
      </c>
      <c r="D20" s="31">
        <v>242810.1</v>
      </c>
      <c r="E20" s="31">
        <v>230822.7</v>
      </c>
      <c r="F20" s="32">
        <f t="shared" si="0"/>
        <v>29.151769227481438</v>
      </c>
      <c r="G20" s="32">
        <f t="shared" si="1"/>
        <v>105.19333670388571</v>
      </c>
    </row>
    <row r="21" spans="1:7" ht="17.45" customHeight="1" x14ac:dyDescent="0.25">
      <c r="A21" s="14" t="s">
        <v>31</v>
      </c>
      <c r="B21" s="15" t="s">
        <v>32</v>
      </c>
      <c r="C21" s="30">
        <v>7639601.9000000004</v>
      </c>
      <c r="D21" s="31">
        <v>4876566.2</v>
      </c>
      <c r="E21" s="31">
        <v>5638315</v>
      </c>
      <c r="F21" s="32">
        <f t="shared" si="0"/>
        <v>63.832726676503917</v>
      </c>
      <c r="G21" s="32">
        <f t="shared" si="1"/>
        <v>86.489779304632691</v>
      </c>
    </row>
    <row r="22" spans="1:7" ht="16.899999999999999" customHeight="1" x14ac:dyDescent="0.25">
      <c r="A22" s="14" t="s">
        <v>33</v>
      </c>
      <c r="B22" s="15" t="s">
        <v>34</v>
      </c>
      <c r="C22" s="30">
        <v>1449983.6</v>
      </c>
      <c r="D22" s="31">
        <v>555855.6</v>
      </c>
      <c r="E22" s="31">
        <v>545329.30000000005</v>
      </c>
      <c r="F22" s="32">
        <f t="shared" si="0"/>
        <v>38.335302551008162</v>
      </c>
      <c r="G22" s="32">
        <f t="shared" si="1"/>
        <v>101.93026488765594</v>
      </c>
    </row>
    <row r="23" spans="1:7" ht="15.6" customHeight="1" x14ac:dyDescent="0.25">
      <c r="A23" s="14" t="s">
        <v>35</v>
      </c>
      <c r="B23" s="15" t="s">
        <v>36</v>
      </c>
      <c r="C23" s="30">
        <v>840</v>
      </c>
      <c r="D23" s="31">
        <v>819</v>
      </c>
      <c r="E23" s="31">
        <v>2359</v>
      </c>
      <c r="F23" s="32">
        <f t="shared" si="0"/>
        <v>97.5</v>
      </c>
      <c r="G23" s="32">
        <f t="shared" si="1"/>
        <v>34.718100890207715</v>
      </c>
    </row>
    <row r="24" spans="1:7" ht="17.45" customHeight="1" x14ac:dyDescent="0.25">
      <c r="A24" s="14" t="s">
        <v>37</v>
      </c>
      <c r="B24" s="15" t="s">
        <v>38</v>
      </c>
      <c r="C24" s="30">
        <v>1426293.3</v>
      </c>
      <c r="D24" s="31">
        <v>1005296.7</v>
      </c>
      <c r="E24" s="31">
        <v>868122.9</v>
      </c>
      <c r="F24" s="32">
        <f t="shared" si="0"/>
        <v>70.483167802863548</v>
      </c>
      <c r="G24" s="32">
        <f t="shared" si="1"/>
        <v>115.80119589058184</v>
      </c>
    </row>
    <row r="25" spans="1:7" s="10" customFormat="1" ht="30.6" customHeight="1" x14ac:dyDescent="0.25">
      <c r="A25" s="11" t="s">
        <v>39</v>
      </c>
      <c r="B25" s="13" t="s">
        <v>40</v>
      </c>
      <c r="C25" s="23">
        <f t="shared" ref="C25:E25" si="2">SUM(C26:C27)</f>
        <v>63446</v>
      </c>
      <c r="D25" s="23">
        <f t="shared" si="2"/>
        <v>56763.199999999997</v>
      </c>
      <c r="E25" s="23">
        <f t="shared" si="2"/>
        <v>50261.4</v>
      </c>
      <c r="F25" s="23">
        <f t="shared" si="0"/>
        <v>89.466948270970576</v>
      </c>
      <c r="G25" s="23">
        <f t="shared" si="1"/>
        <v>112.93597074494541</v>
      </c>
    </row>
    <row r="26" spans="1:7" ht="18.600000000000001" customHeight="1" x14ac:dyDescent="0.25">
      <c r="A26" s="14" t="s">
        <v>41</v>
      </c>
      <c r="B26" s="15" t="s">
        <v>42</v>
      </c>
      <c r="C26" s="30">
        <v>49848.7</v>
      </c>
      <c r="D26" s="32">
        <v>45630.5</v>
      </c>
      <c r="E26" s="32">
        <v>38334.5</v>
      </c>
      <c r="F26" s="32">
        <f t="shared" si="0"/>
        <v>91.537993969752478</v>
      </c>
      <c r="G26" s="32">
        <f t="shared" si="1"/>
        <v>119.03246422934954</v>
      </c>
    </row>
    <row r="27" spans="1:7" ht="47.25" x14ac:dyDescent="0.25">
      <c r="A27" s="14" t="s">
        <v>43</v>
      </c>
      <c r="B27" s="15" t="s">
        <v>44</v>
      </c>
      <c r="C27" s="33">
        <v>13597.3</v>
      </c>
      <c r="D27" s="32">
        <v>11132.7</v>
      </c>
      <c r="E27" s="32">
        <v>11926.9</v>
      </c>
      <c r="F27" s="32">
        <f t="shared" si="0"/>
        <v>81.874342700389064</v>
      </c>
      <c r="G27" s="32">
        <f t="shared" si="1"/>
        <v>93.341102885074918</v>
      </c>
    </row>
    <row r="28" spans="1:7" s="10" customFormat="1" ht="19.149999999999999" customHeight="1" x14ac:dyDescent="0.25">
      <c r="A28" s="11" t="s">
        <v>45</v>
      </c>
      <c r="B28" s="17" t="s">
        <v>46</v>
      </c>
      <c r="C28" s="34">
        <v>657400.6</v>
      </c>
      <c r="D28" s="35">
        <v>535313.30000000005</v>
      </c>
      <c r="E28" s="35">
        <v>282693.09999999998</v>
      </c>
      <c r="F28" s="23">
        <f t="shared" si="0"/>
        <v>81.42878178085023</v>
      </c>
      <c r="G28" s="23">
        <f t="shared" si="1"/>
        <v>189.3619971622937</v>
      </c>
    </row>
    <row r="29" spans="1:7" ht="45" customHeight="1" x14ac:dyDescent="0.25">
      <c r="A29" s="11" t="s">
        <v>47</v>
      </c>
      <c r="B29" s="13" t="s">
        <v>48</v>
      </c>
      <c r="C29" s="34">
        <v>0</v>
      </c>
      <c r="D29" s="35">
        <v>1929.3</v>
      </c>
      <c r="E29" s="35">
        <v>-1913.3</v>
      </c>
      <c r="F29" s="23"/>
      <c r="G29" s="23"/>
    </row>
    <row r="30" spans="1:7" s="10" customFormat="1" ht="47.25" x14ac:dyDescent="0.25">
      <c r="A30" s="11" t="s">
        <v>49</v>
      </c>
      <c r="B30" s="13" t="s">
        <v>50</v>
      </c>
      <c r="C30" s="34">
        <v>1204338.8</v>
      </c>
      <c r="D30" s="35">
        <v>997269.6</v>
      </c>
      <c r="E30" s="35">
        <v>936160.5</v>
      </c>
      <c r="F30" s="23">
        <f t="shared" ref="F30:F50" si="3">D30/C30*100</f>
        <v>82.806399660959187</v>
      </c>
      <c r="G30" s="23">
        <f t="shared" ref="G30:G50" si="4">D30/E30*100</f>
        <v>106.52763067871373</v>
      </c>
    </row>
    <row r="31" spans="1:7" s="10" customFormat="1" ht="31.5" x14ac:dyDescent="0.25">
      <c r="A31" s="11" t="s">
        <v>51</v>
      </c>
      <c r="B31" s="17" t="s">
        <v>52</v>
      </c>
      <c r="C31" s="34">
        <v>1615991</v>
      </c>
      <c r="D31" s="35">
        <v>681593.6</v>
      </c>
      <c r="E31" s="35">
        <v>783288.1</v>
      </c>
      <c r="F31" s="23">
        <f t="shared" si="3"/>
        <v>42.178056684721632</v>
      </c>
      <c r="G31" s="23">
        <f t="shared" si="4"/>
        <v>87.016973703545347</v>
      </c>
    </row>
    <row r="32" spans="1:7" s="10" customFormat="1" ht="34.9" customHeight="1" x14ac:dyDescent="0.25">
      <c r="A32" s="11" t="s">
        <v>53</v>
      </c>
      <c r="B32" s="13" t="s">
        <v>54</v>
      </c>
      <c r="C32" s="34">
        <v>315511.59999999998</v>
      </c>
      <c r="D32" s="35">
        <v>251582</v>
      </c>
      <c r="E32" s="35">
        <v>229895.2</v>
      </c>
      <c r="F32" s="23">
        <f t="shared" si="3"/>
        <v>79.737797279085783</v>
      </c>
      <c r="G32" s="23">
        <f t="shared" si="4"/>
        <v>109.43334180095974</v>
      </c>
    </row>
    <row r="33" spans="1:7" s="10" customFormat="1" ht="32.450000000000003" customHeight="1" x14ac:dyDescent="0.25">
      <c r="A33" s="11" t="s">
        <v>55</v>
      </c>
      <c r="B33" s="17" t="s">
        <v>56</v>
      </c>
      <c r="C33" s="34">
        <v>182241.3</v>
      </c>
      <c r="D33" s="35">
        <v>162711.79999999999</v>
      </c>
      <c r="E33" s="35">
        <v>284454.8</v>
      </c>
      <c r="F33" s="23">
        <f t="shared" si="3"/>
        <v>89.283713406346422</v>
      </c>
      <c r="G33" s="23">
        <f t="shared" si="4"/>
        <v>57.201284703228772</v>
      </c>
    </row>
    <row r="34" spans="1:7" s="10" customFormat="1" ht="18" customHeight="1" x14ac:dyDescent="0.25">
      <c r="A34" s="11" t="s">
        <v>57</v>
      </c>
      <c r="B34" s="17" t="s">
        <v>58</v>
      </c>
      <c r="C34" s="34">
        <v>59.9</v>
      </c>
      <c r="D34" s="35">
        <v>52.7</v>
      </c>
      <c r="E34" s="35">
        <v>56.4</v>
      </c>
      <c r="F34" s="23">
        <f t="shared" si="3"/>
        <v>87.979966611018369</v>
      </c>
      <c r="G34" s="23">
        <f t="shared" si="4"/>
        <v>93.439716312056746</v>
      </c>
    </row>
    <row r="35" spans="1:7" s="10" customFormat="1" ht="16.149999999999999" customHeight="1" x14ac:dyDescent="0.25">
      <c r="A35" s="11" t="s">
        <v>59</v>
      </c>
      <c r="B35" s="13" t="s">
        <v>60</v>
      </c>
      <c r="C35" s="34">
        <v>1155059.1000000001</v>
      </c>
      <c r="D35" s="35">
        <v>836052.4</v>
      </c>
      <c r="E35" s="35">
        <v>764970.6</v>
      </c>
      <c r="F35" s="23">
        <f t="shared" si="3"/>
        <v>72.381785486127939</v>
      </c>
      <c r="G35" s="23">
        <f t="shared" si="4"/>
        <v>109.29209567008196</v>
      </c>
    </row>
    <row r="36" spans="1:7" s="10" customFormat="1" ht="22.9" customHeight="1" x14ac:dyDescent="0.25">
      <c r="A36" s="11" t="s">
        <v>61</v>
      </c>
      <c r="B36" s="13" t="s">
        <v>62</v>
      </c>
      <c r="C36" s="34">
        <v>222152.9</v>
      </c>
      <c r="D36" s="35">
        <v>227321.1</v>
      </c>
      <c r="E36" s="35">
        <v>96764.7</v>
      </c>
      <c r="F36" s="23">
        <f t="shared" si="3"/>
        <v>102.32641572538554</v>
      </c>
      <c r="G36" s="23">
        <f t="shared" si="4"/>
        <v>234.92151580070004</v>
      </c>
    </row>
    <row r="37" spans="1:7" s="10" customFormat="1" ht="18.600000000000001" customHeight="1" x14ac:dyDescent="0.25">
      <c r="A37" s="11" t="s">
        <v>63</v>
      </c>
      <c r="B37" s="13" t="s">
        <v>64</v>
      </c>
      <c r="C37" s="23">
        <f>C38+C39+C44+C45+C46+C47+C48+C49</f>
        <v>30408911.399999999</v>
      </c>
      <c r="D37" s="23">
        <f>D38+D39+D44+D45+D46+D47+D48+D49</f>
        <v>21285911.199999999</v>
      </c>
      <c r="E37" s="23">
        <f>E38+E39+E44+E45+E46+E47+E48+E49</f>
        <v>22008206.400000002</v>
      </c>
      <c r="F37" s="23">
        <f t="shared" si="3"/>
        <v>69.998925380801367</v>
      </c>
      <c r="G37" s="23">
        <f t="shared" si="4"/>
        <v>96.718064221716844</v>
      </c>
    </row>
    <row r="38" spans="1:7" s="10" customFormat="1" ht="18.600000000000001" hidden="1" customHeight="1" x14ac:dyDescent="0.25">
      <c r="A38" s="7" t="s">
        <v>65</v>
      </c>
      <c r="B38" s="18" t="s">
        <v>66</v>
      </c>
      <c r="C38" s="34">
        <v>0</v>
      </c>
      <c r="D38" s="23">
        <v>0</v>
      </c>
      <c r="E38" s="36"/>
      <c r="F38" s="23"/>
      <c r="G38" s="23"/>
    </row>
    <row r="39" spans="1:7" s="10" customFormat="1" ht="47.25" customHeight="1" x14ac:dyDescent="0.25">
      <c r="A39" s="7" t="s">
        <v>67</v>
      </c>
      <c r="B39" s="18" t="s">
        <v>68</v>
      </c>
      <c r="C39" s="34">
        <f>C40+C41+C42+C43</f>
        <v>30037343.699999999</v>
      </c>
      <c r="D39" s="34">
        <f>D40+D41+D42+D43</f>
        <v>21476061.399999999</v>
      </c>
      <c r="E39" s="34">
        <f>E40+E41+E42+E43</f>
        <v>21351966</v>
      </c>
      <c r="F39" s="23">
        <f t="shared" si="3"/>
        <v>71.497871497871486</v>
      </c>
      <c r="G39" s="23">
        <f t="shared" si="4"/>
        <v>100.58118957289459</v>
      </c>
    </row>
    <row r="40" spans="1:7" s="10" customFormat="1" ht="42" customHeight="1" x14ac:dyDescent="0.25">
      <c r="A40" s="19" t="s">
        <v>69</v>
      </c>
      <c r="B40" s="20" t="s">
        <v>70</v>
      </c>
      <c r="C40" s="30">
        <v>14452229.199999999</v>
      </c>
      <c r="D40" s="30">
        <v>11335248.6</v>
      </c>
      <c r="E40" s="30">
        <v>10245743.699999999</v>
      </c>
      <c r="F40" s="32">
        <f t="shared" si="3"/>
        <v>78.432527211788212</v>
      </c>
      <c r="G40" s="32">
        <f t="shared" si="4"/>
        <v>110.63373174169875</v>
      </c>
    </row>
    <row r="41" spans="1:7" s="10" customFormat="1" ht="54" customHeight="1" x14ac:dyDescent="0.25">
      <c r="A41" s="19" t="s">
        <v>71</v>
      </c>
      <c r="B41" s="20" t="s">
        <v>72</v>
      </c>
      <c r="C41" s="30">
        <v>11510606.4</v>
      </c>
      <c r="D41" s="30">
        <v>7068443.0999999996</v>
      </c>
      <c r="E41" s="30">
        <v>8453055.0999999996</v>
      </c>
      <c r="F41" s="32">
        <f t="shared" si="3"/>
        <v>61.408086197787107</v>
      </c>
      <c r="G41" s="32">
        <f t="shared" si="4"/>
        <v>83.619981372178671</v>
      </c>
    </row>
    <row r="42" spans="1:7" s="10" customFormat="1" ht="49.15" customHeight="1" x14ac:dyDescent="0.25">
      <c r="A42" s="19" t="s">
        <v>73</v>
      </c>
      <c r="B42" s="20" t="s">
        <v>74</v>
      </c>
      <c r="C42" s="30">
        <v>2657746.2000000002</v>
      </c>
      <c r="D42" s="30">
        <v>2076908.7</v>
      </c>
      <c r="E42" s="30">
        <v>1762189.1</v>
      </c>
      <c r="F42" s="32">
        <f t="shared" si="3"/>
        <v>78.145486578063768</v>
      </c>
      <c r="G42" s="32">
        <f t="shared" si="4"/>
        <v>117.85958158519989</v>
      </c>
    </row>
    <row r="43" spans="1:7" s="10" customFormat="1" ht="30.6" customHeight="1" x14ac:dyDescent="0.25">
      <c r="A43" s="19" t="s">
        <v>75</v>
      </c>
      <c r="B43" s="21" t="s">
        <v>76</v>
      </c>
      <c r="C43" s="30">
        <v>1416761.9</v>
      </c>
      <c r="D43" s="30">
        <v>995461</v>
      </c>
      <c r="E43" s="30">
        <v>890978.1</v>
      </c>
      <c r="F43" s="32">
        <f t="shared" si="3"/>
        <v>70.263111959744265</v>
      </c>
      <c r="G43" s="32">
        <f t="shared" si="4"/>
        <v>111.726764103405</v>
      </c>
    </row>
    <row r="44" spans="1:7" s="10" customFormat="1" ht="47.25" x14ac:dyDescent="0.25">
      <c r="A44" s="7" t="s">
        <v>77</v>
      </c>
      <c r="B44" s="22" t="s">
        <v>78</v>
      </c>
      <c r="C44" s="34">
        <v>7168</v>
      </c>
      <c r="D44" s="34">
        <v>7267.4</v>
      </c>
      <c r="E44" s="34">
        <v>533641.1</v>
      </c>
      <c r="F44" s="23">
        <f t="shared" si="3"/>
        <v>101.38671875</v>
      </c>
      <c r="G44" s="23">
        <f t="shared" si="4"/>
        <v>1.3618516264957854</v>
      </c>
    </row>
    <row r="45" spans="1:7" s="10" customFormat="1" ht="31.5" x14ac:dyDescent="0.25">
      <c r="A45" s="7" t="s">
        <v>79</v>
      </c>
      <c r="B45" s="18" t="s">
        <v>80</v>
      </c>
      <c r="C45" s="34">
        <v>10652.5</v>
      </c>
      <c r="D45" s="34">
        <v>10740.3</v>
      </c>
      <c r="E45" s="34">
        <v>1752</v>
      </c>
      <c r="F45" s="23">
        <f t="shared" si="3"/>
        <v>100.82421966674488</v>
      </c>
      <c r="G45" s="23">
        <f t="shared" si="4"/>
        <v>613.03082191780823</v>
      </c>
    </row>
    <row r="46" spans="1:7" s="10" customFormat="1" ht="22.5" customHeight="1" x14ac:dyDescent="0.25">
      <c r="A46" s="7" t="s">
        <v>81</v>
      </c>
      <c r="B46" s="18" t="s">
        <v>82</v>
      </c>
      <c r="C46" s="34">
        <v>134812.20000000001</v>
      </c>
      <c r="D46" s="34">
        <v>58127.1</v>
      </c>
      <c r="E46" s="34">
        <v>121185.1</v>
      </c>
      <c r="F46" s="23">
        <f t="shared" si="3"/>
        <v>43.117091776560279</v>
      </c>
      <c r="G46" s="23">
        <f t="shared" si="4"/>
        <v>47.965550220282857</v>
      </c>
    </row>
    <row r="47" spans="1:7" s="10" customFormat="1" ht="110.25" hidden="1" x14ac:dyDescent="0.25">
      <c r="A47" s="7" t="s">
        <v>83</v>
      </c>
      <c r="B47" s="18" t="s">
        <v>84</v>
      </c>
      <c r="C47" s="34">
        <v>0</v>
      </c>
      <c r="D47" s="34"/>
      <c r="E47" s="34"/>
      <c r="F47" s="23" t="e">
        <f t="shared" si="3"/>
        <v>#DIV/0!</v>
      </c>
      <c r="G47" s="23"/>
    </row>
    <row r="48" spans="1:7" s="10" customFormat="1" ht="84.75" customHeight="1" x14ac:dyDescent="0.25">
      <c r="A48" s="7" t="s">
        <v>85</v>
      </c>
      <c r="B48" s="18" t="s">
        <v>86</v>
      </c>
      <c r="C48" s="34">
        <v>863162.8</v>
      </c>
      <c r="D48" s="34">
        <v>368806.2</v>
      </c>
      <c r="E48" s="34">
        <v>131906.79999999999</v>
      </c>
      <c r="F48" s="23">
        <f t="shared" si="3"/>
        <v>42.727304744829134</v>
      </c>
      <c r="G48" s="23">
        <f t="shared" si="4"/>
        <v>279.59604811882332</v>
      </c>
    </row>
    <row r="49" spans="1:7" s="10" customFormat="1" ht="63" customHeight="1" x14ac:dyDescent="0.25">
      <c r="A49" s="7" t="s">
        <v>87</v>
      </c>
      <c r="B49" s="18" t="s">
        <v>88</v>
      </c>
      <c r="C49" s="34">
        <v>-644227.80000000005</v>
      </c>
      <c r="D49" s="34">
        <v>-635091.19999999995</v>
      </c>
      <c r="E49" s="34">
        <v>-132244.6</v>
      </c>
      <c r="F49" s="23">
        <f t="shared" si="3"/>
        <v>98.581774956001581</v>
      </c>
      <c r="G49" s="23">
        <f t="shared" si="4"/>
        <v>480.23979807114995</v>
      </c>
    </row>
    <row r="50" spans="1:7" ht="19.149999999999999" customHeight="1" x14ac:dyDescent="0.25">
      <c r="A50" s="11"/>
      <c r="B50" s="13" t="s">
        <v>89</v>
      </c>
      <c r="C50" s="23">
        <f>C7+C37</f>
        <v>142440439.89999998</v>
      </c>
      <c r="D50" s="23">
        <f>D7+D37</f>
        <v>90503224.400000006</v>
      </c>
      <c r="E50" s="23">
        <f>E7+E37</f>
        <v>89318077.5</v>
      </c>
      <c r="F50" s="23">
        <f t="shared" si="3"/>
        <v>63.537591194984799</v>
      </c>
      <c r="G50" s="23">
        <f t="shared" si="4"/>
        <v>101.32688357516429</v>
      </c>
    </row>
  </sheetData>
  <mergeCells count="4">
    <mergeCell ref="C1:F1"/>
    <mergeCell ref="A2:G2"/>
    <mergeCell ref="A3:G3"/>
    <mergeCell ref="D4:F4"/>
  </mergeCells>
  <pageMargins left="0.39370078740157483" right="0" top="0" bottom="0" header="0.31496062992125984" footer="0.31496062992125984"/>
  <pageSetup paperSize="9" scale="61" orientation="portrait" useFirstPageNumber="1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1</vt:lpstr>
      <vt:lpstr>'1'!Область_печати</vt:lpstr>
    </vt:vector>
  </TitlesOfParts>
  <Company>findep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rtv</dc:creator>
  <cp:lastModifiedBy>Полонянкина Виктория Викторовна (pvv)</cp:lastModifiedBy>
  <cp:revision>3</cp:revision>
  <cp:lastPrinted>2025-10-22T08:59:44Z</cp:lastPrinted>
  <dcterms:created xsi:type="dcterms:W3CDTF">2004-09-11T05:05:00Z</dcterms:created>
  <dcterms:modified xsi:type="dcterms:W3CDTF">2025-10-24T04:35:39Z</dcterms:modified>
  <cp:version>786432</cp:version>
</cp:coreProperties>
</file>