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360" yWindow="15" windowWidth="20955" windowHeight="9720"/>
  </bookViews>
  <sheets>
    <sheet name="Реестр" sheetId="1" r:id="rId1"/>
  </sheets>
  <definedNames>
    <definedName name="_xlnm._FilterDatabase" localSheetId="0" hidden="1">Реестр!$A$139:$CH$475</definedName>
    <definedName name="Print_Titles" localSheetId="0">Реестр!$3:$5</definedName>
    <definedName name="Z_02333283_56CF_408F_842E_DE34FF8708B9_.wvu.FilterData" localSheetId="0" hidden="1">Реестр!$C$276:$C$475</definedName>
    <definedName name="Z_04D46406_B1A0_4CEE_94FD_9F14828CD5CF_.wvu.FilterData" localSheetId="0" hidden="1">Реестр!$A$5:$L$139</definedName>
    <definedName name="Z_04D46406_B1A0_4CEE_94FD_9F14828CD5CF_.wvu.PrintTitles" localSheetId="0" hidden="1">Реестр!$3:$5</definedName>
    <definedName name="Z_224E831D_3C58_4866_BDA0_DA473AD7AAD4_.wvu.FilterData" localSheetId="0" hidden="1">Реестр!$A$5:$L$468</definedName>
    <definedName name="Z_27580458_2BA9_49B5_B104_16BF5F160EC2_.wvu.FilterData" localSheetId="0" hidden="1">Реестр!$C$276:$C$475</definedName>
    <definedName name="Z_2FBC94D8_ECB4_42A0_87E7_FC337A79ECE1_.wvu.FilterData" localSheetId="0" hidden="1">Реестр!$C$276:$C$475</definedName>
    <definedName name="Z_34E07153_726C_4807_B1CC_2C0A1B71B6ED_.wvu.FilterData" localSheetId="0" hidden="1">Реестр!$C$276:$C$475</definedName>
    <definedName name="Z_39A4F777_8DCB_43F9_AF9C_11114070F0FE_.wvu.FilterData" localSheetId="0" hidden="1">Реестр!$A$5:$CH$468</definedName>
    <definedName name="Z_3B936BCC_62F1_446B_8587_3AC33445B096_.wvu.FilterData" localSheetId="0" hidden="1">Реестр!$A$139:$CH$468</definedName>
    <definedName name="Z_3EFF93D2_5666_4C44_A252_8B01E6E7CE02_.wvu.FilterData" localSheetId="0" hidden="1">Реестр!$C$276:$C$475</definedName>
    <definedName name="Z_4C0D0114_4087_4192_AD0E_81824CA855A5_.wvu.FilterData" localSheetId="0" hidden="1">Реестр!$A$139:$CH$468</definedName>
    <definedName name="Z_51E55F6D_EF88_47F5_BA69_EE171957C063_.wvu.FilterData" localSheetId="0" hidden="1">Реестр!$C$276:$C$475</definedName>
    <definedName name="Z_62F1030D_9F3D_4B95_AA49_44667277684E_.wvu.FilterData" localSheetId="0" hidden="1">Реестр!$C$276:$C$475</definedName>
    <definedName name="Z_6387FBC0_3808_4E7C_A177_22A7A8838A7B_.wvu.FilterData" localSheetId="0" hidden="1">Реестр!$A$139:$CH$468</definedName>
    <definedName name="Z_640EF4E9_71B5_4FAF_8CDA_AA1D388CA44C_.wvu.FilterData" localSheetId="0" hidden="1">Реестр!$A$5:$L$139</definedName>
    <definedName name="Z_735D3FA6_B2DF_4D89_9875_5CD4ED61CE07_.wvu.FilterData" localSheetId="0" hidden="1">Реестр!$C$276:$C$475</definedName>
    <definedName name="Z_75F17536_1ABF_4E13_B2B8_2837310CE28E_.wvu.FilterData" localSheetId="0" hidden="1">Реестр!$A$3:$CH$468</definedName>
    <definedName name="Z_88C74184_4716_4D8B_ABD3_EA02CFDB0F17_.wvu.FilterData" localSheetId="0" hidden="1">Реестр!$C$276:$C$475</definedName>
    <definedName name="Z_93B91421_74CF_4405_BC47_6D20FDDDD957_.wvu.FilterData" localSheetId="0" hidden="1">Реестр!$C$276:$C$475</definedName>
    <definedName name="Z_93B91421_74CF_4405_BC47_6D20FDDDD957_.wvu.PrintArea" localSheetId="0" hidden="1">Реестр!$A$1:$L$469</definedName>
    <definedName name="Z_93B91421_74CF_4405_BC47_6D20FDDDD957_.wvu.PrintTitles" localSheetId="0" hidden="1">Реестр!$3:$5</definedName>
    <definedName name="Z_9FF4D1EA_DF47_4E1A_A79F_0F9DD4EDAF8F_.wvu.FilterData" localSheetId="0" hidden="1">Реестр!$A$5:$L$468</definedName>
    <definedName name="Z_A1418118_D814_456E_BBA7_8CD299A2E65D_.wvu.FilterData" localSheetId="0" hidden="1">Реестр!$A$5:$L$468</definedName>
    <definedName name="Z_B7BC85CF_63A4_4478_A770_B0C256C7C301_.wvu.Cols" localSheetId="0" hidden="1">Реестр!$B:$B,Реестр!$G:$H</definedName>
    <definedName name="Z_B7BC85CF_63A4_4478_A770_B0C256C7C301_.wvu.FilterData" localSheetId="0" hidden="1">Реестр!$A$139:$CH$468</definedName>
    <definedName name="Z_B7BC85CF_63A4_4478_A770_B0C256C7C301_.wvu.PrintArea" localSheetId="0" hidden="1">Реестр!$A$1:$L$469</definedName>
    <definedName name="Z_B7BC85CF_63A4_4478_A770_B0C256C7C301_.wvu.PrintTitles" localSheetId="0" hidden="1">Реестр!$3:$5</definedName>
    <definedName name="Z_B9CBBB90_6464_43C4_A4D9_B4A6E60C54AB_.wvu.FilterData" localSheetId="0" hidden="1">Реестр!$C$276:$C$475</definedName>
    <definedName name="Z_C0D6EA36_38F4_4BF8_8941_688724CC603C_.wvu.FilterData" localSheetId="0" hidden="1">Реестр!$A$5:$L$139</definedName>
    <definedName name="Z_C0D6EA36_38F4_4BF8_8941_688724CC603C_.wvu.PrintTitles" localSheetId="0" hidden="1">Реестр!$3:$5</definedName>
    <definedName name="Z_C6E34C02_904A_4747_A198_7F71794E6E32_.wvu.FilterData" localSheetId="0" hidden="1">Реестр!$C$276:$C$475</definedName>
    <definedName name="Z_C98764D9_244D_452E_AB1F_5D8DAFC565C5_.wvu.FilterData" localSheetId="0" hidden="1">Реестр!$A$139:$CH$468</definedName>
    <definedName name="Z_D1AD08A6_9F80_42F5_91C6_D995967547D5_.wvu.FilterData" localSheetId="0" hidden="1">Реестр!$A$139:$CH$468</definedName>
    <definedName name="Z_E04A60C2_BD9F_4E31_9F98_F117CC71D9BB_.wvu.FilterData" localSheetId="0" hidden="1">Реестр!$C$276:$C$475</definedName>
    <definedName name="Z_E19589DF_350D_476E_9C06_1C5411107EA7_.wvu.FilterData" localSheetId="0" hidden="1">Реестр!$A$5:$CH$468</definedName>
    <definedName name="Z_E36CF42E_B6F7_4244_ACD5_5575DC110B61_.wvu.FilterData" localSheetId="0" hidden="1">Реестр!$E$139:$E$246</definedName>
    <definedName name="Z_E36CF42E_B6F7_4244_ACD5_5575DC110B61_.wvu.PrintTitles" localSheetId="0" hidden="1">Реестр!$3:$5</definedName>
    <definedName name="Z_E48E7449_4BF5_46A2_9304_6510C5C454B2_.wvu.FilterData" localSheetId="0" hidden="1">Реестр!$A$5:$CH$468</definedName>
    <definedName name="Z_E72671BF_329B_41B3_9F38_BCC9F1856EB2_.wvu.FilterData" localSheetId="0" hidden="1">Реестр!$C$276:$C$475</definedName>
    <definedName name="Z_EE9EC62C_818B_432D_80F6_9B1AA26B08F2_.wvu.FilterData" localSheetId="0" hidden="1">Реестр!$A$3:$CH$468</definedName>
    <definedName name="Z_F80B44A2_A5F9_4D60_A73E_B208FF9A0831_.wvu.FilterData" localSheetId="0" hidden="1">Реестр!$A$5:$CH$468</definedName>
    <definedName name="Z_FB52557E_3CF3_41DD_9436_BA00ED3A9B90_.wvu.FilterData" localSheetId="0" hidden="1">Реестр!$C$276:$C$475</definedName>
    <definedName name="_xlnm.Print_Titles" localSheetId="0">Реестр!$3:$5</definedName>
    <definedName name="_xlnm.Print_Area" localSheetId="0">Реестр!$A$1:$L$475</definedName>
  </definedNames>
  <calcPr calcId="145621"/>
</workbook>
</file>

<file path=xl/calcChain.xml><?xml version="1.0" encoding="utf-8"?>
<calcChain xmlns="http://schemas.openxmlformats.org/spreadsheetml/2006/main">
  <c r="I217" i="1" l="1"/>
  <c r="H182" i="1" l="1"/>
  <c r="H142" i="1"/>
  <c r="H175" i="1"/>
  <c r="H198" i="1"/>
  <c r="H141" i="1"/>
  <c r="H143" i="1"/>
  <c r="H140" i="1"/>
  <c r="I156" i="1"/>
  <c r="H62" i="1"/>
  <c r="I62" i="1"/>
  <c r="J62" i="1"/>
  <c r="K62" i="1"/>
  <c r="L62" i="1"/>
  <c r="G62" i="1"/>
  <c r="I266" i="1" l="1"/>
  <c r="I247" i="1" l="1"/>
  <c r="I140" i="1"/>
  <c r="I139" i="1" s="1"/>
  <c r="I135" i="1" l="1"/>
  <c r="H7" i="1" l="1"/>
  <c r="I7" i="1"/>
  <c r="J7" i="1"/>
  <c r="K7" i="1"/>
  <c r="L7" i="1"/>
  <c r="H362" i="1" l="1"/>
  <c r="I362" i="1"/>
  <c r="J362" i="1"/>
  <c r="K362" i="1"/>
  <c r="L362" i="1"/>
  <c r="G362" i="1"/>
  <c r="H266" i="1"/>
  <c r="J266" i="1"/>
  <c r="K266" i="1"/>
  <c r="L266" i="1"/>
  <c r="I271" i="1"/>
  <c r="H271" i="1"/>
  <c r="J271" i="1"/>
  <c r="K271" i="1"/>
  <c r="L271" i="1"/>
  <c r="G271" i="1"/>
  <c r="I471" i="1"/>
  <c r="I429" i="1" s="1"/>
  <c r="G429" i="1"/>
  <c r="H371" i="1" l="1"/>
  <c r="I371" i="1"/>
  <c r="J371" i="1"/>
  <c r="K371" i="1"/>
  <c r="L371" i="1"/>
  <c r="G371" i="1"/>
  <c r="J139" i="1"/>
  <c r="K139" i="1"/>
  <c r="L139" i="1"/>
  <c r="G139" i="1"/>
  <c r="H196" i="1"/>
  <c r="H190" i="1"/>
  <c r="H188" i="1"/>
  <c r="H179" i="1"/>
  <c r="H156" i="1"/>
  <c r="H155" i="1"/>
  <c r="H150" i="1"/>
  <c r="H151" i="1"/>
  <c r="H145" i="1"/>
  <c r="H139" i="1" s="1"/>
  <c r="H243" i="1"/>
  <c r="H98" i="1" l="1"/>
  <c r="I98" i="1"/>
  <c r="J98" i="1"/>
  <c r="K98" i="1"/>
  <c r="L98" i="1"/>
  <c r="G98" i="1"/>
  <c r="G87" i="1"/>
  <c r="G86" i="1" l="1"/>
  <c r="G136" i="1" l="1"/>
  <c r="H126" i="1" l="1"/>
  <c r="I126" i="1"/>
  <c r="J126" i="1"/>
  <c r="K126" i="1"/>
  <c r="L126" i="1"/>
  <c r="G126" i="1"/>
  <c r="H87" i="1" l="1"/>
  <c r="H86" i="1" s="1"/>
  <c r="I87" i="1"/>
  <c r="I86" i="1" s="1"/>
  <c r="J87" i="1"/>
  <c r="J86" i="1" s="1"/>
  <c r="K87" i="1"/>
  <c r="K86" i="1" s="1"/>
  <c r="L87" i="1"/>
  <c r="L86" i="1" s="1"/>
  <c r="H65" i="1" l="1"/>
  <c r="I65" i="1"/>
  <c r="J65" i="1"/>
  <c r="K65" i="1"/>
  <c r="L65" i="1"/>
  <c r="G65" i="1"/>
  <c r="G39" i="1" l="1"/>
  <c r="H39" i="1"/>
  <c r="L40" i="1"/>
  <c r="L39" i="1" s="1"/>
  <c r="K40" i="1"/>
  <c r="K39" i="1" s="1"/>
  <c r="J40" i="1"/>
  <c r="J39" i="1" s="1"/>
  <c r="I40" i="1"/>
  <c r="I39" i="1" s="1"/>
  <c r="G10" i="1" l="1"/>
  <c r="L429" i="1" l="1"/>
  <c r="K429" i="1"/>
  <c r="J429" i="1"/>
  <c r="H429" i="1"/>
  <c r="I379" i="1"/>
  <c r="L379" i="1"/>
  <c r="K379" i="1"/>
  <c r="J379" i="1"/>
  <c r="H379" i="1"/>
  <c r="G379" i="1"/>
  <c r="I376" i="1"/>
  <c r="L376" i="1"/>
  <c r="K376" i="1"/>
  <c r="J376" i="1"/>
  <c r="H376" i="1"/>
  <c r="G376" i="1"/>
  <c r="L345" i="1"/>
  <c r="L265" i="1" s="1"/>
  <c r="K345" i="1"/>
  <c r="K265" i="1" s="1"/>
  <c r="J345" i="1"/>
  <c r="J265" i="1" s="1"/>
  <c r="I345" i="1"/>
  <c r="I265" i="1" s="1"/>
  <c r="H345" i="1"/>
  <c r="H265" i="1" s="1"/>
  <c r="G345" i="1"/>
  <c r="G266" i="1"/>
  <c r="L247" i="1"/>
  <c r="L6" i="1" s="1"/>
  <c r="K247" i="1"/>
  <c r="J247" i="1"/>
  <c r="H247" i="1"/>
  <c r="G247" i="1"/>
  <c r="L136" i="1"/>
  <c r="K136" i="1"/>
  <c r="J136" i="1"/>
  <c r="I136" i="1"/>
  <c r="H136" i="1"/>
  <c r="L78" i="1"/>
  <c r="K78" i="1"/>
  <c r="J78" i="1"/>
  <c r="I78" i="1"/>
  <c r="H78" i="1"/>
  <c r="G78" i="1"/>
  <c r="L35" i="1"/>
  <c r="K35" i="1"/>
  <c r="J35" i="1"/>
  <c r="I35" i="1"/>
  <c r="H35" i="1"/>
  <c r="G35" i="1"/>
  <c r="L31" i="1"/>
  <c r="K31" i="1"/>
  <c r="J31" i="1"/>
  <c r="I31" i="1"/>
  <c r="H31" i="1"/>
  <c r="G31" i="1"/>
  <c r="L28" i="1"/>
  <c r="K28" i="1"/>
  <c r="J28" i="1"/>
  <c r="I28" i="1"/>
  <c r="H28" i="1"/>
  <c r="G28" i="1"/>
  <c r="H10" i="1"/>
  <c r="L10" i="1"/>
  <c r="K10" i="1"/>
  <c r="J10" i="1"/>
  <c r="I10" i="1"/>
  <c r="G7" i="1"/>
  <c r="I6" i="1" l="1"/>
  <c r="H6" i="1"/>
  <c r="G6" i="1"/>
  <c r="J6" i="1"/>
  <c r="K6" i="1"/>
  <c r="G265" i="1"/>
  <c r="K264" i="1"/>
  <c r="L264" i="1"/>
  <c r="G264" i="1"/>
  <c r="H264" i="1"/>
  <c r="J264" i="1"/>
  <c r="I264" i="1"/>
  <c r="G475" i="1" l="1"/>
  <c r="L475" i="1"/>
  <c r="J475" i="1"/>
  <c r="K475" i="1"/>
  <c r="H475" i="1"/>
  <c r="I475" i="1"/>
</calcChain>
</file>

<file path=xl/sharedStrings.xml><?xml version="1.0" encoding="utf-8"?>
<sst xmlns="http://schemas.openxmlformats.org/spreadsheetml/2006/main" count="2725" uniqueCount="1183">
  <si>
    <t>тыс.рублей</t>
  </si>
  <si>
    <t>Номер реестровой записи</t>
  </si>
  <si>
    <t>Наименование группы источников доходов бюджета / наименование источника дохода бюджета</t>
  </si>
  <si>
    <t>Классификация доходов бюджета</t>
  </si>
  <si>
    <t>Главный администратор доходов бюджета</t>
  </si>
  <si>
    <t>Прогноз доходов бюджета</t>
  </si>
  <si>
    <t>код</t>
  </si>
  <si>
    <t xml:space="preserve">наименование </t>
  </si>
  <si>
    <t>на 2026 год</t>
  </si>
  <si>
    <t>на 2027 год</t>
  </si>
  <si>
    <t>1 00 00000 00 0000 000</t>
  </si>
  <si>
    <t>НАЛОГОВЫЕ И НЕНАЛОГОВЫЕ ДОХОДЫ</t>
  </si>
  <si>
    <t>1 01 00000 00 0000 000</t>
  </si>
  <si>
    <t>НАЛОГИ НА ПРИБЫЛЬ, ДОХОДЫ</t>
  </si>
  <si>
    <t>Налоговые и неналоговые доходы/Налоги на прибыль, доходы</t>
  </si>
  <si>
    <t>1 01 01000 02 0000 110</t>
  </si>
  <si>
    <t>Налог на прибыль организаций</t>
  </si>
  <si>
    <t>182</t>
  </si>
  <si>
    <t>Управление Федеральной налоговой службы России по Томской области</t>
  </si>
  <si>
    <t>1 01 02000 01 0000 110</t>
  </si>
  <si>
    <t>Налог на доходы физических лиц</t>
  </si>
  <si>
    <t>1 03 00000 00 0000 000</t>
  </si>
  <si>
    <t>НАЛОГИ НА ТОВАРЫ (РАБОТЫ, УСЛУГИ), РЕАЛИЗУЕМЫЕ НА ТЕРРИТОРИИ РОССИЙСКОЙ ФЕДЕРАЦИИ</t>
  </si>
  <si>
    <t>Налоговые и неналоговые доходы/ Налоги на товары (работы, услуги), реализуемые на территории Российской Федерации</t>
  </si>
  <si>
    <t>1 03 02011 01 0000 110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</si>
  <si>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(сумма платежа (перерасчеты, недоимка и задолженность по соответствующему платежу, в том числе по отмененному)</t>
  </si>
  <si>
    <t>1 03 02090 01 0000 110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</si>
  <si>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</si>
  <si>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1 03 02100 01 0000 110</t>
  </si>
  <si>
    <t>Акцизы на пиво, напитки, изготавливаемые на основе пива, производимые на территории Российской Федерации</t>
  </si>
  <si>
    <t>1 03 02120 01 0000 110</t>
  </si>
  <si>
    <t>Акцизы на сидр, пуаре, медовуху, производимые на территории Российской Федерации</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</si>
  <si>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</si>
  <si>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1 03 02190 01 0000 110</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</si>
  <si>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подлежащие распределению между бюджетами субъектов Российской Федерации (по нормативам, установленным федеральным законом о федеральном бюджете)</t>
  </si>
  <si>
    <t>1 03 02200 01 0000 110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</si>
  <si>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подлежащие распределению между бюджетами субъектов Российской Федерации (по нормативам, установленным федеральным законом о федеральном бюджете)</t>
  </si>
  <si>
    <t>1 03 02210 01 0000 110</t>
  </si>
  <si>
    <t>Доходы от уплаты акцизов на спиртосодержащую продукцию, производимую на территории Российской Федерации, подлежащие распределению между бюджетами субъектов Российской Федерации (по нормативам, установленным федеральным законом о федеральном бюджете)</t>
  </si>
  <si>
    <t>1 03 02220 01 0000 110</t>
  </si>
  <si>
    <t>Доходы от уплаты акцизов на этиловый спирт из непищевого сырья, производимый на территории Российской Федерации, подлежащие распределению между бюджетами субъектов Российской Федерации (по нормативам, установленным федеральным законом о федеральном бюджете)</t>
  </si>
  <si>
    <t>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</si>
  <si>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</si>
  <si>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1 03 02232 01 0000 110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</si>
  <si>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</si>
  <si>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</si>
  <si>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</si>
  <si>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1 03 02242 01 0000 110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</si>
  <si>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</si>
  <si>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</si>
  <si>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</si>
  <si>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1 03 02252 01 0000 110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</si>
  <si>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</si>
  <si>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</si>
  <si>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</si>
  <si>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1 03 02262 01 0000 110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</si>
  <si>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</si>
  <si>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1 05 00000 00 0000 000</t>
  </si>
  <si>
    <t>НАЛОГИ НА СОВОКУПНЫЙ ДОХОД</t>
  </si>
  <si>
    <t>Налоговые и неналоговые доходы/ Налоги на совокупный доход</t>
  </si>
  <si>
    <t>1 05 01000 00 0000 110</t>
  </si>
  <si>
    <t>Налог, взимаемый в связи с применением упрощенной системы налогообложения</t>
  </si>
  <si>
    <t>1 05 06000 00 0000 110</t>
  </si>
  <si>
    <t>Налог на профессиональный доход</t>
  </si>
  <si>
    <t>1 06 00000 00 0000 000</t>
  </si>
  <si>
    <t>НАЛОГИ НА ИМУЩЕСТВО</t>
  </si>
  <si>
    <t>Налоговые и неналоговые доходы/ Налоги на имущество</t>
  </si>
  <si>
    <t>1 06 02000 02 0000 110</t>
  </si>
  <si>
    <t xml:space="preserve">Налог на имущество организаций </t>
  </si>
  <si>
    <t>1 06 04000 02 0000 110</t>
  </si>
  <si>
    <t xml:space="preserve">Транспортный налог </t>
  </si>
  <si>
    <t>1 06 05000 02 0000 110</t>
  </si>
  <si>
    <t>Налог на игорный бизнес</t>
  </si>
  <si>
    <t>1 07 00000 00 0000 000</t>
  </si>
  <si>
    <t>НАЛОГИ, СБОРЫ И РЕГУЛЯРНЫЕ ПЛАТЕЖИ ЗА ПОЛЬЗОВАНИЕ ПРИРОДНЫМИ РЕСУРСАМИ</t>
  </si>
  <si>
    <t>Налоговые и неналоговые доходы/ Налоги, сборы и регулярные платежи за пользование природными ресурсами</t>
  </si>
  <si>
    <t>1 07 01000 01 0000 110</t>
  </si>
  <si>
    <t>Налог на добычу полезных ископаемых</t>
  </si>
  <si>
    <t>1 07 04010 01 0000 110</t>
  </si>
  <si>
    <t>Сбор за пользование объектами животного мира</t>
  </si>
  <si>
    <t>1 08 00000 00 0000 000</t>
  </si>
  <si>
    <t>ГОСУДАРСТВЕННАЯ ПОШЛИНА</t>
  </si>
  <si>
    <t>Налоговые и неналоговые доходы/ Государственная пошлина</t>
  </si>
  <si>
    <t>1 08 05000 01 0000 110</t>
  </si>
  <si>
    <t>Государственная пошлина за государственную регистрацию актов гражданского состояния и другие юридически значимые действия, совершаемые органами записи актов гражданского состояния и иными уполномоченными органами (за исключением консульских учреждений Российской Федерации)</t>
  </si>
  <si>
    <t>318</t>
  </si>
  <si>
    <t xml:space="preserve"> Управление Министерства юстиции Российской Федерации по Томской области</t>
  </si>
  <si>
    <t>1 08 06000 01 0000 110</t>
  </si>
  <si>
    <t>Государственная пошлина за совершение действий, связанных с приобретением гражданства Российской Федерации или выходом из гражданства Российской Федерации, а также с въездом в Российскую Федерацию или выездом из Российской Федерации</t>
  </si>
  <si>
    <t>188</t>
  </si>
  <si>
    <t>Управление Министерства внутренних дел Российской Федерации по Томской области</t>
  </si>
  <si>
    <t>1 08 07020 01 0000 110</t>
  </si>
  <si>
    <t>Государственная пошлина за государственную регистрацию прав, ограничений (обременений) прав на недвижимое имущество и сделок с ним</t>
  </si>
  <si>
    <t>321</t>
  </si>
  <si>
    <t>Управление Федеральной службы государственной регистрации, кадастра и картографии по Томской области</t>
  </si>
  <si>
    <t>Налоговые и неналоговые доходы/Государственная пошлина</t>
  </si>
  <si>
    <t>1 08 07082 01 0000 110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</si>
  <si>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бюджеты субъектов Российской Федерации</t>
  </si>
  <si>
    <t>824</t>
  </si>
  <si>
    <t>Департамент лицензирования и регионального государственного контроля Томской области</t>
  </si>
  <si>
    <t>816</t>
  </si>
  <si>
    <t>Департамент образования Томской области</t>
  </si>
  <si>
    <t>804</t>
  </si>
  <si>
    <t>Администрация Томской области</t>
  </si>
  <si>
    <t>1 08 07100 01 0000 110</t>
  </si>
  <si>
    <t>Государственная пошлина за выдачу и обмен паспорта гражданина Российской Федерации</t>
  </si>
  <si>
    <t>1 08 07110 01 0000 110</t>
  </si>
  <si>
    <t>Государственная пошлина за государственную регистрацию межрегиональных, региональных и местных общественных объединений, отделений общественных объединений, а также за государственную регистрацию изменений их учредительных документов</t>
  </si>
  <si>
    <t>1 08 07120 01 0000 110</t>
  </si>
  <si>
    <t>Государственная пошлина за государственную регистрацию политических партий и региональных отделений политических партий</t>
  </si>
  <si>
    <t>1 08 07130 01 0000 110</t>
  </si>
  <si>
    <t>Государственная пошлина за государственную регистрацию средства массовой информации, за внесение изменений в запись о регистрации средства массовой информации (в том числе связанных с изменением тематики или специализации), продукция которого предназначена для распространения преимущественно на территории субъекта Российской Федерации, территории муниципального образования</t>
  </si>
  <si>
    <t>096</t>
  </si>
  <si>
    <t xml:space="preserve"> Управление Федеральной службы по  надзору  в сфере связи, информационных технологий и массовых коммуникаций по Томской области</t>
  </si>
  <si>
    <t>1 08 07141 01 0000 110</t>
  </si>
  <si>
    <t>Государственная пошлина за государственную регистрацию транспортных средств и иные юридически значимые действия уполномоченных федеральных государственных органов, связанные с изменением и выдачей документов на транспортные средства, регистрационных знаков, водительских удостоверений</t>
  </si>
  <si>
    <t>1 08 07142 01 0000 110</t>
  </si>
  <si>
    <t>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</si>
  <si>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836</t>
  </si>
  <si>
    <t>Инспекция государственного технического надзора Томской области</t>
  </si>
  <si>
    <t>1 08 07160 01 0000 110</t>
  </si>
  <si>
    <t>Государственная пошлина за выдачу уполномоченными органами исполнительной власти субъектов Российской Федерации организациям, осуществляющим образовательную деятельность, свидетельств о соответствии требованиям оборудования и оснащенности образовательного процесса для рассмотрения вопроса соответствующими органами об аккредитации и о предоставлении указанным организациям лицензий на право подготовки трактористов и машинистов самоходных машин</t>
  </si>
  <si>
    <t>1 08 07200 01 0000 110</t>
  </si>
  <si>
    <t>Прочие государственные пошлины за государственную регистрацию, а также за совершение прочих юридически значимых действий</t>
  </si>
  <si>
    <t>1 08 07300 01 0000 110</t>
  </si>
  <si>
    <t>Прочие государственные пошлины за совершение прочих юридически значимых действий, подлежащие зачислению в бюджет субъекта Российской Федерации</t>
  </si>
  <si>
    <t xml:space="preserve">Администрация Томской области                                                                                       </t>
  </si>
  <si>
    <t>814</t>
  </si>
  <si>
    <t>Департамент по культуре Томской области</t>
  </si>
  <si>
    <t>1 08 07380 01 0000 110</t>
  </si>
  <si>
    <t>Государственная пошлина за действия органов исполнительной власти субъектов Российской Федерации, связанные с государственной аккредитацией образовательных учреждений, осуществляемой в пределах переданных полномочий Российской Федерации в области образования</t>
  </si>
  <si>
    <t>1 08 07390 01 0000 110</t>
  </si>
  <si>
    <t>Государственная пошлина за действия органов исполнительной власти субъектов Российской Федерации по проставлению апостиля на документах государственного образца об образовании, об ученых степенях и ученых званиях в пределах переданных полномочий Российской Федерации в области образования</t>
  </si>
  <si>
    <t>1 08 07510 01 0000 110</t>
  </si>
  <si>
    <t>Государственная пошлина за совершение уполномоченным органом исполнительной власти субъектов Российской Федерации юридически значимых действий, связанных с государственной регистрацией аттракционов, зачисляемая в бюджеты субъектов Российской Федерации</t>
  </si>
  <si>
    <t>1 11 00000 00 0000 000</t>
  </si>
  <si>
    <t>ДОХОДЫ ОТ ИСПОЛЬЗОВАНИЯ ИМУЩЕСТВА, НАХОДЯЩЕГОСЯ В ГОСУДАРСТВЕННОЙ И МУНИЦИПАЛЬНОЙ СОБСТВЕННОСТИ</t>
  </si>
  <si>
    <t>Налоговые и неналоговые доходы/Доходы от использования имущества, находящегося в государственной и муниципальной собственности</t>
  </si>
  <si>
    <t>1 11 01020 02 0000 120</t>
  </si>
  <si>
    <t>Доходы в виде прибыли, приходящейся на доли в уставных (складочных) капиталах хозяйственных товариществ и обществ, или дивидендов по акциям, принадлежащим субъектам Российской Федерации</t>
  </si>
  <si>
    <t>801</t>
  </si>
  <si>
    <t>Департамент по управлению государственной собственностью Томской области</t>
  </si>
  <si>
    <t>1 11 02102 02 0000 120</t>
  </si>
  <si>
    <t>Доходы от операций по управлению остатками средств на едином казначейском счете, зачисляемые в бюджеты субъектов Российской Федерации</t>
  </si>
  <si>
    <t>806</t>
  </si>
  <si>
    <t>Департамент финансов Томской области</t>
  </si>
  <si>
    <t>1 11 03020 02 0000 120</t>
  </si>
  <si>
    <t>Проценты, полученные от предоставления бюджетных кредитов внутри страны за счет средств бюджетов субъектов Российской Федерации</t>
  </si>
  <si>
    <t>1 11 05022 02 0000 120</t>
  </si>
  <si>
    <t>Доходы, получаемые в виде арендной платы, а также средства от продажи права на заключение договоров аренды за земли, находящиеся в собственности субъектов Российской Федерации (за исключением земельных участков бюджетных и автономных учреждений субъектов Российской Федерации)</t>
  </si>
  <si>
    <t>1 11 05032 02 0000 120</t>
  </si>
  <si>
    <t>Доходы от сдачи в аренду имущества, находящегося в оперативном управлении органов государственной власти субъектов Российской Федерации и созданных ими учреждений (за исключением имущества бюджетных и автономных учреждений субъектов Российской Федерации)</t>
  </si>
  <si>
    <t>1 11 05072 02 0000 120</t>
  </si>
  <si>
    <t>Доходы от сдачи в аренду имущества, составляющего казну субъекта Российской Федерации (за исключением земельных участков)</t>
  </si>
  <si>
    <t>1 11 05322 02 0000 120</t>
  </si>
  <si>
    <t>Плата по соглашениям об установлении сервитута, заключенным органами исполнительной власти субъектов Российской Федерации,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собственности субъектов Российской Федерации</t>
  </si>
  <si>
    <t>821</t>
  </si>
  <si>
    <t>Департамент строительства Томской области</t>
  </si>
  <si>
    <t>838</t>
  </si>
  <si>
    <t>Департамент лесного хозяйства Томской области</t>
  </si>
  <si>
    <t>1 11 05420 02 0000 120</t>
  </si>
  <si>
    <t>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собственности субъектов Российской Федерации и не предоставленных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t>
  </si>
  <si>
    <t>822</t>
  </si>
  <si>
    <t>Департамент транспорта, дорожной деятельности и связи Томской области</t>
  </si>
  <si>
    <t>1 11 07012 02 0000 120</t>
  </si>
  <si>
    <t>Доходы от перечисления части прибыли, остающейся после уплаты налогов и иных обязательных платежей государственных унитарных предприятий субъектов Российской Федерации</t>
  </si>
  <si>
    <t>1 11 09042 02 0000 120</t>
  </si>
  <si>
    <t>Прочие поступления от использования имущества, находящегося в собственности субъектов Российской Федерации (за исключением имущества бюджетных и автономных учреждений субъектов Российской Федерации, а также имущества государственных унитарных предприятий субъектов Российской Федерации, в том числе казенных)</t>
  </si>
  <si>
    <t>1 12 00000 00 0000 000</t>
  </si>
  <si>
    <t>ПЛАТЕЖИ ПРИ ПОЛЬЗОВАНИИ ПРИРОДНЫМИ РЕСУРСАМИ</t>
  </si>
  <si>
    <t>Налоговые и неналоговые доходы/ Платежи при пользовании природными ресурсами</t>
  </si>
  <si>
    <t>048</t>
  </si>
  <si>
    <t>Управление Федеральной службы по надзору в сфере природопользования (Росприроднадзора) по Томской области</t>
  </si>
  <si>
    <t>Налоговые и неналоговые доходы/Платежи при пользовании природными ресурсами</t>
  </si>
  <si>
    <t>1 12 02012 01 0000 120</t>
  </si>
  <si>
    <t>Разовые платежи за пользование недрами при наступлении определенных событий, оговоренных в лицензии, при пользовании недрами на территории Российской Федерации по участкам недр местного значения</t>
  </si>
  <si>
    <t>1 12 02030 01 0000 120</t>
  </si>
  <si>
    <t>Регулярные платежи за пользование недрами при пользовании недрами на территории Российской Федерации</t>
  </si>
  <si>
    <t>1 12 02052 01 0000 120</t>
  </si>
  <si>
    <t>Плата за проведение государственной экспертизы запасов полезных ископаемых и подземных вод, геологической информации о предоставляемых в пользование участках недр местного значения, а также запасов общераспространенных полезных ископаемых и запасов подземных вод, которые используются для целей питьевого водоснабжения или технического водоснабжения и объем добычи которых составляет не более 500 кубических метров в сутки</t>
  </si>
  <si>
    <t>1 12 02102 02 0000 120</t>
  </si>
  <si>
    <t>Сборы за участие в конкурсе (аукционе) на право пользования участками недр местного значения</t>
  </si>
  <si>
    <t>1 12 04017 02 0000 120</t>
  </si>
  <si>
    <t>Плата за использование лесов, расположенных на землях лесного фонда, в части, превышающей минимальный размер арендной платы, при реализации приоритетных инвестиционных проектов в целях развития лесного комплекса (федеральные государственные органы, Банк России, органы управления государственными внебюджетными фондами Российской Федерации)</t>
  </si>
  <si>
    <t>053</t>
  </si>
  <si>
    <t>Федеральное агентство лесного хозяйства</t>
  </si>
  <si>
    <t>1 13 00000 00 0000 000</t>
  </si>
  <si>
    <t>ДОХОДЫ ОТ ОКАЗАНИЯ ПЛАТНЫХ УСЛУГ (РАБОТ) И КОМПЕНСАЦИИ ЗАТРАТ ГОСУДАРСТВА</t>
  </si>
  <si>
    <t>1 13 01000 00 0000 130</t>
  </si>
  <si>
    <t>Доходы от оказания платных услуг (работ)</t>
  </si>
  <si>
    <t>Налоговые и неналоговые доходы/Доходы от оказания платных услуг (работ) и компенсации затрат государства</t>
  </si>
  <si>
    <t>1 13 01020 01 0000 130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</si>
  <si>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</si>
  <si>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1 13 01031 01 0000 130</t>
  </si>
  <si>
    <t>Плата за предоставление сведений из Единого государственного реестра недвижимости</t>
  </si>
  <si>
    <t>1 13 01190 01 0000 130</t>
  </si>
  <si>
    <t>Плата за предоставление информации из реестра дисквалифицированных лиц</t>
  </si>
  <si>
    <t>1 13 01410 01 0000 130</t>
  </si>
  <si>
    <t>Плата за предоставление государственными органами субъектов Российской Федерации, казенными учреждениями субъектов Российской Федерации сведений, документов, содержащихся в государственных реестрах (регистрах), ведение которых осуществляется данными государственными органами, учреждениями</t>
  </si>
  <si>
    <t>1 13 01992 02 0000 130</t>
  </si>
  <si>
    <t>Прочие доходы от оказания платных услуг (работ) получателями средств бюджетов субъектов Российской Федерации</t>
  </si>
  <si>
    <t>809</t>
  </si>
  <si>
    <t>Департамент социальной защиты населения Томской области</t>
  </si>
  <si>
    <t>845</t>
  </si>
  <si>
    <t>Департамент защиты населения и территории Томской области</t>
  </si>
  <si>
    <t>1 13 02000 00 0000 130</t>
  </si>
  <si>
    <t>Доходы от компенсации затрат государства</t>
  </si>
  <si>
    <t>1 13 02062 02 0000 130</t>
  </si>
  <si>
    <t>Доходы, поступающие в порядке возмещения расходов, понесенных в связи с эксплуатацией имущества субъектов Российской Федерации</t>
  </si>
  <si>
    <t>1 13 02992 02 0000 130</t>
  </si>
  <si>
    <t>Прочие доходы от компенсации затрат бюджетов субъектов Российской Федерации</t>
  </si>
  <si>
    <t>808</t>
  </si>
  <si>
    <t>Комитет государственного финансового контроля Томской области</t>
  </si>
  <si>
    <t>810</t>
  </si>
  <si>
    <t>Департамент природных ресурсов и охраны окружающей среды Томской области</t>
  </si>
  <si>
    <t>811</t>
  </si>
  <si>
    <t>Департамент здравоохранения Томской области</t>
  </si>
  <si>
    <t>818</t>
  </si>
  <si>
    <t>Департамент ветеринарии Томской области</t>
  </si>
  <si>
    <t>825</t>
  </si>
  <si>
    <t>Комитет по обеспечению деятельности мировых судей Томской области</t>
  </si>
  <si>
    <t>828</t>
  </si>
  <si>
    <t>Департамент ЖКХ и государственного жилищного надзора Томской области</t>
  </si>
  <si>
    <t>831</t>
  </si>
  <si>
    <t>Департамент охотничьего и рыбного хозяйства Томской области</t>
  </si>
  <si>
    <t>832</t>
  </si>
  <si>
    <t>Департамент инвестиционной и промышленной политики Томской области</t>
  </si>
  <si>
    <t>839</t>
  </si>
  <si>
    <t>Департамент труда и занятости населения Томской области</t>
  </si>
  <si>
    <t>841</t>
  </si>
  <si>
    <t>Департамент по вопросам семьи и детей Томской области</t>
  </si>
  <si>
    <t>844</t>
  </si>
  <si>
    <t>Комитет по охране объектов культурного наследия Томской области</t>
  </si>
  <si>
    <t>1 14 00000 00 0000 000</t>
  </si>
  <si>
    <t>Доходы от продажи материальных и нематериальных активов</t>
  </si>
  <si>
    <t>Налоговые и неналоговые доходы/Доходы от продажи материальных и нематериальных активов</t>
  </si>
  <si>
    <t>1 14 02022 02 0000 440</t>
  </si>
  <si>
    <t>Доходы от реализации имущества, находящегося в оперативном управлении учреждений, находящихся в ведении органов государственной власти субъектов Российской Федерации (за исключением имущества бюджетных и автономных учреждений субъектов Российской Федерации), в части реализации основных средств по указанному имуществу</t>
  </si>
  <si>
    <t>1 14 06022 02 0000 430</t>
  </si>
  <si>
    <t>Доходы от продажи земельных участков, находящихся в собственности субъектов Российской Федерации (за исключением земельных участков бюджетных и автономных учреждений субъектов Российской Федерации)</t>
  </si>
  <si>
    <t>1 14 13020 02 0000 410</t>
  </si>
  <si>
    <t>Доходы от приватизации имущества, находящегося в собственности субъектов Российской Федерации, в части приватизации нефинансовых активов имущества казны</t>
  </si>
  <si>
    <t>1 15 00000 00 0000 000</t>
  </si>
  <si>
    <t>Административные  платежи и сборы</t>
  </si>
  <si>
    <t>Налоговые и неналоговые доходы/Административные платежи и сборы</t>
  </si>
  <si>
    <t>1 15 02020 02 0000 140</t>
  </si>
  <si>
    <t>Платежи, взимаемые государственными органами (организациями) субъектов Российской Федерации за выполнение определенных функций</t>
  </si>
  <si>
    <t>1 15 07020 01 0000 140</t>
  </si>
  <si>
    <t>Сборы, вносимые заказчиками документации, подлежащей государственной экологической экспертизе, организация и проведение которой осуществляются органами государственной власти субъектов Российской Федерации, рассчитанные в соответствии со сметой расходов на проведение государственной экологической экспертизы</t>
  </si>
  <si>
    <t>1 16 00000 00 0000 000</t>
  </si>
  <si>
    <t>ШТРАФЫ, САНКЦИИ, ВОЗМЕЩЕНИЕ УЩЕРБА</t>
  </si>
  <si>
    <t>Налоговые и неналоговые доходы/Штрафы, санкции, возмещение ущерба</t>
  </si>
  <si>
    <t>1 16 01053 01 0000 140</t>
  </si>
  <si>
    <t>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</si>
  <si>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1 16 01063 01 0000 140</t>
  </si>
  <si>
    <t>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</si>
  <si>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1 16 01072 01 0000 140</t>
  </si>
  <si>
    <t>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должностными лицами органов исполнительной власти субъектов Российской Федерации, учреждениями субъектов Российской Федерации</t>
  </si>
  <si>
    <t>1 16 01073 01 0000 140</t>
  </si>
  <si>
    <t>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</si>
  <si>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1 16 01082 01 0000 140</t>
  </si>
  <si>
    <t>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и природопользования, налагаемые должностными лицами органов исполнительной власти субъектов Российской Федерации, учреждениями субъектов Российской Федерации</t>
  </si>
  <si>
    <t>1 16 01083 01 0000 140</t>
  </si>
  <si>
    <t>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и природопользования, налагаемые мировыми судьями, комиссиями по делам несовершеннолетних и защите их прав</t>
  </si>
  <si>
    <t>1 16 01092 01 0000 140</t>
  </si>
  <si>
    <t>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должностными лицами органов исполнительной власти субъектов Российской Федерации, учреждениями субъектов Российской Федерации</t>
  </si>
  <si>
    <t>820</t>
  </si>
  <si>
    <t>Главная инспекция государственного строительного надзора Томской области</t>
  </si>
  <si>
    <t>1 16 01093 01 0000 140</t>
  </si>
  <si>
    <t>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</si>
  <si>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1 16 01103 01 0000 140</t>
  </si>
  <si>
    <t>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t>
  </si>
  <si>
    <t>1 16 01113 01 0000 140</t>
  </si>
  <si>
    <t>Административные штрафы, установленные главой 11 Кодекса Российской Федерации об административных правонарушениях, за административные правонарушения на транспорте, налагаемые мировыми судьями, комиссиями по делам несовершеннолетних и защите их прав</t>
  </si>
  <si>
    <t>1 16 01121 01 0000 140</t>
  </si>
  <si>
    <t>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налагаемые судьями федеральных судов, должностными лицами федеральных государственных органов, учреждений</t>
  </si>
  <si>
    <t>106</t>
  </si>
  <si>
    <t>Межрегиональное территориальное управление Федеральной службы по надзору в сфере транспорта по Сибирскому федеральному округу</t>
  </si>
  <si>
    <t>180</t>
  </si>
  <si>
    <t>Управление Федеральной службы войск национальной гвардии Российской Федерации по Томской области</t>
  </si>
  <si>
    <t>1 16 01121 01 0001 140</t>
  </si>
  <si>
    <t>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налагаемые судьями федеральных судов, должностными лицами федеральных государственных органов, учреждений (штрафы за нарушение Правил дорожного движения, правил эксплуатации транспортного средства)</t>
  </si>
  <si>
    <t>1 16 01121 01 0007 140</t>
  </si>
  <si>
    <t>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налагаемые судьями федеральных судов, должностными лицами федеральных государственных органов, учреждений (штрафы за нарушения правил движения тяжеловесного и (или) крупногабаритного транспортного средства, выявленные при осуществлении весового и габаритного контроля на автомобильных дорогах общего пользования регионального, межмуниципального или местного значения)</t>
  </si>
  <si>
    <t>1 16 01123 01 0000 140</t>
  </si>
  <si>
    <t>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налагаемые мировыми судьями, комиссиями по делам несовершеннолетних и защите их прав</t>
  </si>
  <si>
    <t>1 16 01133 01 0000 140</t>
  </si>
  <si>
    <t>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</si>
  <si>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1 16 01142 01 0000 140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</si>
  <si>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должностными лицами органов исполнительной власти субъектов Российской Федерации, учреждениями субъектов Российской Федерации</t>
  </si>
  <si>
    <t>827</t>
  </si>
  <si>
    <t>Департамент тарифного регулирования Томской области</t>
  </si>
  <si>
    <t>1 16 01143 01 0000 140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</si>
  <si>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</si>
  <si>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1 16 01152 01 0000 140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</si>
  <si>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должностными лицами органов исполнительной власти субъектов Российской Федерации, учреждениями субъектов Российской Федерации</t>
  </si>
  <si>
    <t>1 16 01153 01 0000 140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</si>
  <si>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</si>
  <si>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1 16 01156 01 0000 140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</si>
  <si>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связанные с нецелевым использованием бюджетных средств, невозвратом либо несвоевременным возвратом бюджетного кредита, неперечислением либо несвоевременным перечислением платы за пользование бюджетным кредитом, нарушением условий предоставления бюджетного кредита, нарушением порядка и (или) условий предоставления (расходования) межбюджетных трансфертов, нарушением условий предоставления бюджетных инвестиций, субсидий юридическим лицам, индивидуальным предпринимателям и физическим лицам, подлежащие зачислению в бюджет субъекта Российской Федерации</t>
  </si>
  <si>
    <t>1 16 01163 01 0000 140</t>
  </si>
  <si>
    <t>Административные штрафы, установленные главой 16 Кодекса Российской Федерации об административных правонарушениях, за административные правонарушения в области таможенного дела (нарушение таможенных правил), налагаемые мировыми судьями, комиссиями по делам несовершеннолетних и защите их прав</t>
  </si>
  <si>
    <t>1 16 01173 01 0000 140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</si>
  <si>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</si>
  <si>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1 16 01183 01 0000 140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</si>
  <si>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t>
  </si>
  <si>
    <t>1 16 01192 01 0000 140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</si>
  <si>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должностными лицами органов исполнительной власти субъектов Российской Федерации, учреждениями субъектов Российской Федерации</t>
  </si>
  <si>
    <t>1 16 01193 01 0000 140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</si>
  <si>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</si>
  <si>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1 16 01203 01 0000 140</t>
  </si>
  <si>
    <t>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</si>
  <si>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1 16 01203 01 9000 140</t>
  </si>
  <si>
    <t>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(иные штрафы)</t>
  </si>
  <si>
    <t>1 16 01333 01 0000 140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</si>
  <si>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в области производства и оборота этилового спирта, алкогольной и спиртосодержащей продукции, а также за административные правонарушения порядка ценообразования в части регулирования цен на этиловый спирт, алкогольную и спиртосодержащую продукцию, налагаемые мировыми судьями, комиссиями по делам несовершеннолетних и защите их прав</t>
  </si>
  <si>
    <t>1 16 02010 02 0000 140</t>
  </si>
  <si>
    <t>Административные штрафы, установленные законами субъектов Российской Федерации об административных правонарушениях, за нарушение законов и иных нормативных правовых актов субъектов Российской Федерации</t>
  </si>
  <si>
    <t>1 16 07010 02 0000 140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</si>
  <si>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государственным органом субъекта Российской Федерации, казенным учреждением субъекта Российской Федерации</t>
  </si>
  <si>
    <t>848</t>
  </si>
  <si>
    <t>Департамент по молодежной политике Томской области</t>
  </si>
  <si>
    <t>1 16 07030 02 0000 140</t>
  </si>
  <si>
    <t>Штрафы, неустойки, пени, уплаченные в соответствии с договором аренды лесного участка или договором купли-продажи лесных насаждений в случае неисполнения или ненадлежащего исполнения обязательств перед государственным органом субъекта Российской Федерации, казенным учреждением субъекта Российской Федерации</t>
  </si>
  <si>
    <t>1 16 07040 02 0000 140</t>
  </si>
  <si>
    <t>Штрафы, неустойки, пени, уплаченные в соответствии с договором водопользования в случае неисполнения или ненадлежащего исполнения обязательств перед государственным органом субъекта Российской Федерации, казенным учреждением субъекта Российской Федерации</t>
  </si>
  <si>
    <t>1 16 07090 02 0000 140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</si>
  <si>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органом субъекта Российской Федерации, казенным учреждением субъекта Российской Федерации</t>
  </si>
  <si>
    <t>Департамент профессионального образования Томской области</t>
  </si>
  <si>
    <t>847</t>
  </si>
  <si>
    <t>Департамент спорта Томской области</t>
  </si>
  <si>
    <t>1 16 09030 02 0000 140</t>
  </si>
  <si>
    <t>Денежные средства, изымаемые в собственность субъекта Российской Федерации в соответствии с решениями судов (за исключением обвинительных приговоров судов)</t>
  </si>
  <si>
    <t>1 16 10021 02 0000 140</t>
  </si>
  <si>
    <t>Возмещение ущерба при возникновении страховых случаев, когда выгодоприобретателями выступают получатели средств бюджета субъекта Российской Федерации</t>
  </si>
  <si>
    <t>1 16 10022 02 0000 140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</si>
  <si>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бюджетными (автономными) учреждениями, унитарными предприятиями субъекта Российской Федерации)</t>
  </si>
  <si>
    <t>1 16 10056 02 0000 140</t>
  </si>
  <si>
    <t>Платежи в целях возмещения убытков, причиненных уклонением от заключения с государственным органом субъекта Российской Федерации (казенным учреждением субъекта Российской Федерации) государственного контракта, а также иные денежные средства, подлежащие зачислению в бюджет субъекта Российской Федерации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дорожного фонда субъекта Российской Федерации)</t>
  </si>
  <si>
    <t>1 16 10100 02 0000 140</t>
  </si>
  <si>
    <t>Денежные взыскания, налагаемые в возмещение ущерба, причиненного в результате незаконного или нецелевого использования бюджетных средств (в части бюджетов субъектов Российской Федерации)</t>
  </si>
  <si>
    <t>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</si>
  <si>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действовавшим в 2019 году</t>
  </si>
  <si>
    <t>1 16 10122 01 0001 140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</si>
  <si>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действовавшим в 2019 году (за исключением доходов, направляемых на формирование дорожного фонда субъекта Российской Федерации, а также иных платежей в случае принятия решения финансовым органом субъекта Российской Федерации о раздельном учете задолженности)</t>
  </si>
  <si>
    <t>Федеральная налоговая служба</t>
  </si>
  <si>
    <t>817</t>
  </si>
  <si>
    <t>Департамент по социально-экономическому развитию села Томской области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</si>
  <si>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действовавшим в 2019 году (доходы, направляемые на формирование дорожного фонда субъекта Российской Федерации)</t>
  </si>
  <si>
    <t>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</si>
  <si>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</si>
  <si>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1 16 11063 01 0000 140</t>
  </si>
  <si>
    <t>Платежи, уплачиваемые в целях возмещения вреда, причиняемого автомобильным дорогам регионального или межмуниципального значения транспортными средствами, осуществляющими перевозки тяжеловесных и (или) крупногабаритных грузов</t>
  </si>
  <si>
    <t>1 16 18000 02 0000 140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</si>
  <si>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</si>
  <si>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1 17 00000 00 0000 000</t>
  </si>
  <si>
    <t>ПРОЧИЕ НЕНАЛОГОВЫЕ ДОХОДЫ</t>
  </si>
  <si>
    <t>Налоговые и неналоговые доходы/Прочие неналоговые доходы</t>
  </si>
  <si>
    <t>1 17 01020 02 0000 180</t>
  </si>
  <si>
    <t>Невыясненные поступления, зачисляемые в бюджеты субъектов Российской Федерации</t>
  </si>
  <si>
    <t>829</t>
  </si>
  <si>
    <t>Департамент государственного заказа Томской области</t>
  </si>
  <si>
    <t>1 17 05020 02 0000 180</t>
  </si>
  <si>
    <t>Прочие неналоговые доходы бюджетов субъектов Российской Федерации</t>
  </si>
  <si>
    <t>2 00 00000 00 0000 000</t>
  </si>
  <si>
    <t>БЕЗВОЗМЕЗДНЫЕ ПОСТУПЛЕНИЯ</t>
  </si>
  <si>
    <t>2 02 00000 00 0000 000</t>
  </si>
  <si>
    <t>Безвозмездные поступления от других бюджетов бюджетной системы Российской Федерации</t>
  </si>
  <si>
    <t>2 02 10000 00 0000 150</t>
  </si>
  <si>
    <t>Дотации бюджетам бюджетной системы Российской Федерации</t>
  </si>
  <si>
    <t>Безвозмездные поступления/Безвозмездные поступления от других бюджетов бюджетной системы Российской Федерации</t>
  </si>
  <si>
    <t>2 02 15001 02 0000 150</t>
  </si>
  <si>
    <t>Дотации бюджетам субъектов Российской Федерации на выравнивание бюджетной обеспеченности</t>
  </si>
  <si>
    <t>2 02 15009 02 0000 150</t>
  </si>
  <si>
    <t>Дотации бюджетам субъектов Российской Федерации на частичную компенсацию дополнительных расходов на повышение оплаты труда работников бюджетной сферы и иные цели</t>
  </si>
  <si>
    <t>2 02 15010 02 0000 150</t>
  </si>
  <si>
    <t>Дотации бюджетам субъектов Российской Федерации, связанные с особым режимом безопасного функционирования закрытых административно-территориальных образований</t>
  </si>
  <si>
    <t>2 02 15549 02 0000 150</t>
  </si>
  <si>
    <t>Дотации (гранты) бюджетам субъектов Российской Федерации за достижение показателей деятельности органов исполнительной власти субъектов Российской Федерации</t>
  </si>
  <si>
    <t>2 02 20000 00 0000 150</t>
  </si>
  <si>
    <t>Субсидии бюджетам бюджетной системы Российской Федерации (межбюджетные субсидии)</t>
  </si>
  <si>
    <t>2 02 25014 02 0000 150</t>
  </si>
  <si>
    <t>Субсидии бюджетам субъектов Российской Федерации на стимулирование увеличения производства картофеля и овощей</t>
  </si>
  <si>
    <t>2 02 25066 02 0000 150</t>
  </si>
  <si>
    <t>Субсидии бюджетам субъектов Российской Федерации на подготовку управленческих кадров для организаций народного хозяйства Российской Федерации</t>
  </si>
  <si>
    <t>2 02 25081 02 0000 150</t>
  </si>
  <si>
    <t>Субсидии бюджетам субъектов Российской Федерации на государственную поддержку организаций, входящих в систему спортивной подготовки</t>
  </si>
  <si>
    <t>2 02 25082 02 0000 150</t>
  </si>
  <si>
    <t>Субсидии бюджетам субъектов Российской Федерации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</si>
  <si>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2 02 25084 02 0000 150</t>
  </si>
  <si>
    <t>Субсидии бюджетам субъектов Российской Федерации на осуществление ежемесячной денежной выплаты, назначаемой в случае рождения третьего ребенка или последующих детей до достижения ребенком возраста трех лет</t>
  </si>
  <si>
    <t>2 02 25086 02 0000 150</t>
  </si>
  <si>
    <t>Субсидии бюджетам субъектов Российской Федерации на реализацию мероприятий, предусмотренных региональной программой переселения, включенной в Государственную программу по оказанию содействия добровольному переселению в Российскую Федерацию соотечественников, проживающих за рубежом</t>
  </si>
  <si>
    <t>2 02 25107 02 0000 150</t>
  </si>
  <si>
    <t>Субсидии бюджетам субъектов Российской Федерации в целях софинансирования расходных обязательств субъектов Российской Федерации, возникающих при реализации мероприятий по обеспечению детей с сахарным диабетом 1 типа в возрасте от 4-х до 17-ти лет системами непрерывного мониторинга глюкозы</t>
  </si>
  <si>
    <t>2 02 25114 02 0000 150</t>
  </si>
  <si>
    <t>Субсидии бюджетам субъектов Российской Федерации на реализацию региональных проектов "Создание единого цифрового контура в здравоохранении на основе единой государственной информационной системы в сфере здравоохранения (ЕГИСЗ)"</t>
  </si>
  <si>
    <t>2 02 25116 02 0000 150</t>
  </si>
  <si>
    <t>Субсидии бюджетам субъектов Российской Федерации на реализацию программы комплексного развития молодежной политики в регионах Российской Федерации "Регион для молодых"</t>
  </si>
  <si>
    <t>2 02 25138 02 0000 150</t>
  </si>
  <si>
    <t>Субсидии бюджетам субъектов Российской Федерации на единовременные компенсационные выплаты медицинским работникам (врачам, фельдшерам, а также акушеркам и медицинским сестрам фельдшерских здравпунктов и фельдшерско-акушерских пунктов, врачебных амбулаторий, центров (отделений) общей врачебной практики (семейной медицины), прибывшим (переехавшим) на работу в сельские населенные пункты, либо рабочие поселки, либо поселки городского типа, либо города с населением до 50 тысяч человек</t>
  </si>
  <si>
    <t>2 02 25163 02 0000 150</t>
  </si>
  <si>
    <t>Субсидии бюджетам субъектов Российской Федерации на создание системы долговременного ухода за гражданами пожилого возраста и инвалидами</t>
  </si>
  <si>
    <t>2 02 25179 02 0000 150</t>
  </si>
  <si>
    <t>Субсидии бюджетам субъектов Российской Федерации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</si>
  <si>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2 02 25201 02 0000 150</t>
  </si>
  <si>
    <t>Субсидии бюджетам субъектов Российской Федерации на развитие паллиативной медицинской помощи</t>
  </si>
  <si>
    <t>2 02 25202 02 0000 150</t>
  </si>
  <si>
    <t>Субсидии бюджетам субъектов Российской Федерации на реализацию мероприятий по предупреждению и борьбе с социально значимыми инфекционными заболеваниями</t>
  </si>
  <si>
    <t>2 02 25229 02 0000 150</t>
  </si>
  <si>
    <t>Субсидии бюджетам субъектов Российской Федерации на приобретение спортивного оборудования и инвентаря для приведения организаций дополнительного образования со специальным наименованием "спортивная школа", использующих в своем наименовании слово "олимпийский" или образованные на его основе слова или словосочетания, в нормативное состояние</t>
  </si>
  <si>
    <t>2 02 25256 02 0000 150</t>
  </si>
  <si>
    <t>Субсидии бюджетам субъектов Российской Федерации на обеспечение реализации мероприятий по осуществлению единовременных компенсационных выплат учителям, прибывшим (переехавшим) на работу в сельские населенные пункты, либо рабочие поселки, либо поселки городского типа, либо города с населением до 50 тысяч человек</t>
  </si>
  <si>
    <t>2 02 25289 02 0000 150</t>
  </si>
  <si>
    <t>840</t>
  </si>
  <si>
    <t>Департамент по научно-технологическому развитию и инновационной деятельности Томской области</t>
  </si>
  <si>
    <t>2 02 25292 02 0000 150</t>
  </si>
  <si>
    <t>Субсидии бюджетам субъектов Российской Федерации на организацию профессионального обучения и дополнительного профессионального образования работников предприятий оборонно-промышленного комплекса, а также граждан, обратившихся в органы службы занятости за содействием в поиске подходящей работы и заключивших ученический договор с предприятиями оборонно-промышленного комплекса</t>
  </si>
  <si>
    <t>2 02 25304 02 0000 150</t>
  </si>
  <si>
    <t>Субсидии бюджетам субъектов Российской Федерации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</si>
  <si>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2 02 25305 02 0000 150</t>
  </si>
  <si>
    <t>Субсидии бюджетам субъектов Российской Федерации на создание новых мест в общеобразовательных организациях в связи с ростом числа обучающихся, вызванным демографическим фактором</t>
  </si>
  <si>
    <t>2 02 25358 02 0000 150</t>
  </si>
  <si>
    <t>Субсидии бюджетам субъектов Российской Федерации на финансовое обеспечение (возмещение) производителям зерновых культур части затрат на производство и реализацию зерновых культур</t>
  </si>
  <si>
    <t>2 02 25365 02 0000 150</t>
  </si>
  <si>
    <t>Субсидии бюджетам субъектов Российской Федерации на реализацию региональных проектов модернизации первичного звена здравоохранения</t>
  </si>
  <si>
    <t>2 02 25385 02 0000 150</t>
  </si>
  <si>
    <t>Субсидии бюджетам субъектов Российской Федерации в целях софинансирования расходных обязательств субъектов Российской Федерации, возникающих при реализации мероприятий по проведению массового обследования новорожденных на врожденные и (или) наследственные заболевания (расширенный неонатальный скрининг)</t>
  </si>
  <si>
    <t>2 02 25402 02 0000 150</t>
  </si>
  <si>
    <t>Субсидии бюджетам субъектов Российской Федерации в целях софинансирования расходов, возникающих при оказании гражданам Российской Федерации высокотехнологичной медицинской помощи, не включенной в базовую программу обязательного медицинского страхования</t>
  </si>
  <si>
    <t>2 02 25404 02 0000 150</t>
  </si>
  <si>
    <t>Субсидии бюджетам субъектов Российской Федерации на софинансирование расходов, связанных с оказанием государственной социальной помощи на основании социального контракта отдельным категориям граждан</t>
  </si>
  <si>
    <t>2 02 25418 02 0000 150</t>
  </si>
  <si>
    <t>Субсидии бюджетам субъектов Российской Федерации на внедрение интеллектуальных транспортных систем, предусматривающих автоматизацию процессов управления дорожным движением в городских агломерациях, включающих города с населением свыше 300 тысяч человек</t>
  </si>
  <si>
    <t>2 02 25424 02 0000 150</t>
  </si>
  <si>
    <t>Субсидии бюджетам субъектов Российской Федерации на 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t>
  </si>
  <si>
    <t>2 02 25454 02 0000 150</t>
  </si>
  <si>
    <t>Субсидии бюджетам субъектов Российской Федерации на создание модельных муниципальных библиотек</t>
  </si>
  <si>
    <t>2 02 25462 02 0000 150</t>
  </si>
  <si>
    <t>Субсидии бюджетам субъектов Российской Федерации на компенсацию отдельным категориям граждан оплаты взноса на капитальный ремонт общего имущества в многоквартирном доме</t>
  </si>
  <si>
    <t>2 02 25466 02 0000 150</t>
  </si>
  <si>
    <t>Субсидии бюджетам субъектов Российской Федерации на поддержку творческой деятельности и укрепление материально-технической базы муниципальных театров в населенных пунктах с численностью населения до 300 тысяч человек</t>
  </si>
  <si>
    <t>2 02 25467 02 0000 150</t>
  </si>
  <si>
    <t>Субсидии бюджетам субъектов Российской Федерации на обеспечение развития и укрепления материально-технической базы домов культуры в населенных пунктах с числом жителей до 50 тысяч человек</t>
  </si>
  <si>
    <t>2 02 25480 02 0000 150</t>
  </si>
  <si>
    <t>Субсидии бюджетам субъектов Российской Федерации на создание системы поддержки фермеров и развитие сельской кооперации</t>
  </si>
  <si>
    <t>2 02 25497 02 0000 150</t>
  </si>
  <si>
    <t>Субсидии бюджетам субъектов Российской Федерации на реализацию мероприятий по обеспечению жильем молодых семей</t>
  </si>
  <si>
    <t>2 02 25501 02 0000 150</t>
  </si>
  <si>
    <t>Субсидии бюджетам субъектов Российской Федерации на поддержку приоритетных направлений агропромышленного комплекса и развитие малых форм хозяйствования</t>
  </si>
  <si>
    <t>2 02 25513 02 0000 150</t>
  </si>
  <si>
    <t>Субсидии бюджетам субъектов Российской Федерации на развитие сети учреждений культурно-досугового типа</t>
  </si>
  <si>
    <t>Департамент  строительства Томской области</t>
  </si>
  <si>
    <t>2 02 25514 02 0000 150</t>
  </si>
  <si>
    <t>Субсидии бюджетам субъектов Российской Федерации на реализацию мероприятий субъектов Российской Федерации в сфере реабилитации и абилитации инвалидов</t>
  </si>
  <si>
    <t>2 02 25517 02 0000 150</t>
  </si>
  <si>
    <t>Субсидии бюджетам субъектов Российской Федерации на поддержку творческой деятельности и техническое оснащение детских и кукольных театров</t>
  </si>
  <si>
    <t>2 02 25518 02 0000 150</t>
  </si>
  <si>
    <t>Субсидия бюджетам субъектов Российской Федерации на достижение показателей государственной программы Российской Федерации "Реализация государственной национальной политики"</t>
  </si>
  <si>
    <t>2 02 25519 02 0000 150</t>
  </si>
  <si>
    <t>Субсидии бюджетам субъектов Российской Федерации на поддержку отрасли культуры</t>
  </si>
  <si>
    <t>2 02 25554 02 0000 150</t>
  </si>
  <si>
    <t>Субсидии бюджетам субъектов Российской Федерации на обеспечение закупки авиационных работ в целях оказания медицинской помощи</t>
  </si>
  <si>
    <t>2 02 25555 02 0000 150</t>
  </si>
  <si>
    <t>Субсидии бюджетам субъектов Российской Федерации на реализацию программ формирования современной городской среды</t>
  </si>
  <si>
    <t>2 02 25558 02 0000 150</t>
  </si>
  <si>
    <t>Субсидии бюджетам субъектов Российской Федерации на достижение показателей государственной программы Российской Федерации "Развитие туризма"</t>
  </si>
  <si>
    <t>2 02 25576 02 0000 150</t>
  </si>
  <si>
    <t>Субсидии бюджетам субъектов Российской Федерации на обеспечение комплексного развития сельских территорий</t>
  </si>
  <si>
    <t>2 02 25580 02 0000 150</t>
  </si>
  <si>
    <t>2 02 25586 02 0000 150</t>
  </si>
  <si>
    <t>Субсидии бюджетам субъектов Российской Федерации на обеспечение профилактики развития сердечно-сосудистых заболеваний и сердечно-сосудистых осложнений у пациентов высокого риска, находящихся на диспансерном наблюдении</t>
  </si>
  <si>
    <t>2 02 25590 02 0000 150</t>
  </si>
  <si>
    <t>Субсидии бюджетам субъектов Российской Федерации на техническое оснащение региональных и муниципальных музеев</t>
  </si>
  <si>
    <t>2 02 25598 02 0000 150</t>
  </si>
  <si>
    <t>Субсидии бюджетам субъектов Российской Федерации на проведение гидромелиоративных, культуртехнических, агролесомелиоративных и фитомелиоративных мероприятий, а также мероприятий в области известкования кислых почв на пашне</t>
  </si>
  <si>
    <t>2 02 25599 02 0000 150</t>
  </si>
  <si>
    <t>Субсидии бюджетам субъектов Российской Федерации на подготовку проектов межевания земельных участков и на проведение кадастровых работ</t>
  </si>
  <si>
    <t>2 02 25750 02 0000 150</t>
  </si>
  <si>
    <t>Субсидии бюджетам субъектов Российской Федерации на реализацию мероприятий по модернизации школьных систем образования</t>
  </si>
  <si>
    <t>2 02 25752 02 0000 150</t>
  </si>
  <si>
    <t>Субсидии бюджетам субъектов Российской Федерации на оснащение (дооснащение и (или) переоснащение) медицинскими изделиями медицинских организаций, имеющих в своей структуре подразделения, оказывающие медицинскую помощь по медицинской реабилитации</t>
  </si>
  <si>
    <t>Субсидии бюджетам субъектов Российской Федерации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</si>
  <si>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2 02 29999 02 0000 150</t>
  </si>
  <si>
    <t>Прочие субсидии бюджетам субъектов Российской Федерации</t>
  </si>
  <si>
    <t>2 02 30000 00 0000 150</t>
  </si>
  <si>
    <t>Субвенции бюджетам бюджетной системы Российской Федерации</t>
  </si>
  <si>
    <t>2 02 35118 02 0000 150</t>
  </si>
  <si>
    <t>Субвенции бюджетам субъектов Российской Федерации на осуществление первичного воинского учета органами местного самоуправления поселений, муниципальных и городских округов</t>
  </si>
  <si>
    <t>2 02 35120 02 0000 150</t>
  </si>
  <si>
    <t>Субвенции бюджетам субъектов Российской Федерации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</si>
  <si>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2 02 35127 02 0000 150</t>
  </si>
  <si>
    <t>Субвенции бюджетам субъектов Российской Федерации на приобретение беспилотных авиационных систем органами исполнительной власти субъектов Российской Федерации в области лесных отношений</t>
  </si>
  <si>
    <t>2 02 35128 02 0000 150</t>
  </si>
  <si>
    <t>Субвенции бюджетам субъектов Российской Федерации на осуществление отдельных полномочий в области водных отношений</t>
  </si>
  <si>
    <t>2 02 35129 02 0000 150</t>
  </si>
  <si>
    <t>Субвенции бюджетам субъектов Российской Федерации на осуществление отдельных полномочий в области лесных отношений</t>
  </si>
  <si>
    <t>2 02 35135 02 0000 150</t>
  </si>
  <si>
    <t>Субвенции бюджетам субъектов Российской Федерации на осуществление полномочий по обеспечению жильем отдельных категорий граждан, установленных Федеральным законом от 12 января 1995 года № 5-ФЗ "О ветеранах"</t>
  </si>
  <si>
    <t>2 02 35176 02 0000 150</t>
  </si>
  <si>
    <t>Субвенции бюджетам субъектов Российской Федерации на осуществление полномочий по обеспечению жильем отдельных категорий граждан, установленных Федеральным законом от 24 ноября 1995 года № 181-ФЗ "О социальной защите инвалидов в Российской Федерации"</t>
  </si>
  <si>
    <t>2 02 35220 02 0000 150</t>
  </si>
  <si>
    <t>Субвенции бюджетам субъектов Российской Федерации на осуществление переданного полномочия Российской Федерации по осуществлению ежегодной денежной выплаты лицам, награжденным нагрудным знаком "Почетный донор России"</t>
  </si>
  <si>
    <t>2 02 35240 02 0000 150</t>
  </si>
  <si>
    <t>Субвенции бюджетам субъектов Российской Федерации на выплату государственного единовременного пособия и ежемесячной денежной компенсации гражданам при возникновении поствакцинальных осложнений в соответствии с Федеральным законом от 17 сентября 1998 года № 157-ФЗ "Об иммунопрофилактике инфекционных болезней"</t>
  </si>
  <si>
    <t>2 02 35250 02 0000 150</t>
  </si>
  <si>
    <t>Субвенции бюджетам субъектов Российской Федерации на оплату жилищно-коммунальных услуг отдельным категориям граждан</t>
  </si>
  <si>
    <t>2 02 35290 02 0000 150</t>
  </si>
  <si>
    <t>Субвенции бюджетам субъектов Российской Федерации на социальные выплаты безработным гражданам и иным категориям граждан в соответствии с законодательством о занятости населения</t>
  </si>
  <si>
    <t>2 02 35345 02 0000 150</t>
  </si>
  <si>
    <t>Субвенции бюджетам субъектов Российской Федерации на осуществление мер пожарной безопасности и тушение лесных пожаров</t>
  </si>
  <si>
    <t>2 02 35429 02 0000 150</t>
  </si>
  <si>
    <t>Субвенции бюджетам субъектов Российской Федерации на увеличение площади лесовосстановления</t>
  </si>
  <si>
    <t>2 02 35460 02 0000 150</t>
  </si>
  <si>
    <t>Субвенции бюджетам субъектов Российской Федерации на оказание отдельным категориям граждан социальной услуги по обеспечению лекарственными препаратами для медицинского применения по рецептам на лекарственные препараты, медицинскими изделиями по рецептам на медицинские изделия, а также специализированными продуктами лечебного питания для детей-инвалидов</t>
  </si>
  <si>
    <t>2 02 35900 02 0000 150</t>
  </si>
  <si>
    <t>Единая субвенция бюджетам субъектов Российской Федерации и бюджету г. Байконура</t>
  </si>
  <si>
    <t xml:space="preserve"> 2 02 40000 00 0000 150</t>
  </si>
  <si>
    <t>Иные межбюджетные трансферты</t>
  </si>
  <si>
    <t>2 02 45050 02 0000 150</t>
  </si>
  <si>
    <t>Межбюджетные трансферты, передаваемые бюджетам субъектов Российской Федерации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t>
  </si>
  <si>
    <t>2 02 45141 02 0000 150</t>
  </si>
  <si>
    <t>Межбюджетные трансферты, передаваемые бюджетам субъектов Российской Федерации на обеспечение деятельности депутатов Государственной Думы и их помощников в избирательных округах</t>
  </si>
  <si>
    <t>2 02 45142 02 0000 150</t>
  </si>
  <si>
    <t>Межбюджетные трансферты, передаваемые бюджетам субъектов Российской Федерации на обеспечение деятельности сенаторов Российской Федерации и их помощников в субъектах Российской Федерации</t>
  </si>
  <si>
    <t>802</t>
  </si>
  <si>
    <t>Законодательная Дума Томской области</t>
  </si>
  <si>
    <t>2 02 45161 02 0000 150</t>
  </si>
  <si>
    <t>Межбюджетные трансферты, передаваемые бюджетам субъектов Российской Федерации на реализацию отдельных полномочий в области лекарственного обеспечения</t>
  </si>
  <si>
    <t>2 02 45303 02 0000 150</t>
  </si>
  <si>
    <t>Межбюджетные трансферты, передаваемые бюджетам субъектов Российской Федерации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</si>
  <si>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2 02 45363 02 0000 150</t>
  </si>
  <si>
    <t>Межбюджетные трансферты, передаваемые бюджетам субъектов Российской Федерации на ежемесячное денежное вознаграждение за классное руководство (кураторство) педагогическим работникам государственных образовательных организаций субъектов Российской Федерации и г. Байконура, муниципальных образовательных организаций, реализующих образовательные программы среднего профессионального образования, в том числе программы профессионального обучения для лиц с ограниченными возможностями здоровья</t>
  </si>
  <si>
    <t>2 02 45468 02 0000 150</t>
  </si>
  <si>
    <t>Межбюджетные трансферты, передаваемые бюджетам субъектов Российской Федерации на проведение вакцинации против пневмококковой инфекции граждан старше трудоспособного возраста из групп риска, проживающих в организациях социального обслуживания</t>
  </si>
  <si>
    <t>2 04 00000 00 0000 000</t>
  </si>
  <si>
    <t>БЕЗВОЗМЕЗДНЫЕ ПОСТУПЛЕНИЯ ОТ НЕГОСУДАРСТВЕННЫХ ОРГАНИЗАЦИЙ</t>
  </si>
  <si>
    <t>Безвозмездные поступления/ Безвозмездные поступления от негосударственных организаций</t>
  </si>
  <si>
    <t>2 04 02010 02 0000 150</t>
  </si>
  <si>
    <t>Предоставление негосударственными организациями грантов для получателей средств бюджетов субъектов Российской Федерации</t>
  </si>
  <si>
    <t>2 04 02020 02 0000 150</t>
  </si>
  <si>
    <t>Поступления от денежных пожертвований, предоставляемых негосударственными организациями получателям средств бюджетов субъектов Российской Федерации</t>
  </si>
  <si>
    <t>2 07 00000 00 0000 000</t>
  </si>
  <si>
    <t>ПРОЧИЕ БЕЗВОЗМЕЗДНЫЕ ПОСТУПЛЕНИЯ</t>
  </si>
  <si>
    <t>Безвозмездные поступления/Прочие безвозмездные поступления</t>
  </si>
  <si>
    <t>2 07 02020 02 0000 150</t>
  </si>
  <si>
    <t>Поступления от денежных пожертвований, предоставляемых физическими лицами получателям средств бюджетов субъектов Российской Федерации</t>
  </si>
  <si>
    <t>2 07 02030 02 0000 150</t>
  </si>
  <si>
    <t>Прочие безвозмездные поступления в бюджеты субъектов Российской Федерации</t>
  </si>
  <si>
    <t>2 18 0000 00 0000 000</t>
  </si>
  <si>
    <t>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t>
  </si>
  <si>
    <t>Безвозмездные поступления/Доходы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 субвенций и иных межбюджетных трансфертов, имеющих целевое назначение, прошлых лет</t>
  </si>
  <si>
    <t>2 18 02010 02 0000 150</t>
  </si>
  <si>
    <t>Доходы бюджетов субъектов Российской Федерации от возврата бюджетными учреждениями остатков субсидий прошлых лет</t>
  </si>
  <si>
    <t>2 18 02020 02 0000 150</t>
  </si>
  <si>
    <t>Доходы бюджетов субъектов Российской Федерации от возврата автономными учреждениями остатков субсидий прошлых лет</t>
  </si>
  <si>
    <t>2 18 02030 02 0000 150</t>
  </si>
  <si>
    <t>Доходы бюджетов субъектов Российской Федерации от возврата иными организациями остатков субсидий прошлых лет</t>
  </si>
  <si>
    <t>2 18 25179 02 0000 150</t>
  </si>
  <si>
    <t>Доходы бюджетов субъектов Российской Федерации от возврата остатков субсидий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муниципальных образований</t>
  </si>
  <si>
    <t>2 18 25304 02 0000 150</t>
  </si>
  <si>
    <t>Доходы бюджетов субъектов Российской Федерации от возврата остатков субсидий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из бюджетов муниципальных образований</t>
  </si>
  <si>
    <t>2 18 25511 02 0000 150</t>
  </si>
  <si>
    <t>Доходы бюджетов субъектов Российской Федерации от возврата остатков субсидий на проведение комплексных кадастровых работ из бюджетов муниципальных образований</t>
  </si>
  <si>
    <t>2 18 45303 02 0000 150</t>
  </si>
  <si>
    <t>Доходы бюджетов субъектов Российской Федерации от возврата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муниципальных образований</t>
  </si>
  <si>
    <t>2 18 52900 02 0000 150</t>
  </si>
  <si>
    <t>Доходы бюджетов субъектов Российской Федерации от возврата остатков межбюджетных трансфертов прошлых лет на социальные выплаты безработным гражданам в соответствии с Законом Российской Федерации от 19 апреля 1991 года № 1032-I "О занятости населения в Российской Федерации" из бюджета Фонда пенсионного и социального страхования Российской Федерации</t>
  </si>
  <si>
    <t>2 18 60010 02 0000 150</t>
  </si>
  <si>
    <t>Доходы бюджетов субъектов Российской Федерации от возврата прочих остатков субсидий, субвенций и иных межбюджетных трансфертов, имеющих целевое назначение, прошлых лет из бюджетов муниципальных образований</t>
  </si>
  <si>
    <t>2 19 00000 00 0000 000</t>
  </si>
  <si>
    <t>ВОЗВРАТ ОСТАТКОВ СУБСИДИЙ, СУБВЕНЦИЙ И ИНЫХ МЕЖБЮДЖЕТНЫХ ТРАНСФЕРТОВ, ИМЕЮЩИХ ЦЕЛЕВОЕ НАЗНАЧЕНИЕ, ПРОШЛЫХ ЛЕТ</t>
  </si>
  <si>
    <t>Безвозмездные поступления/Возврат остатков субсидий, субвенций и иных межбюджетных трансфертов, имеющих целевое назначение, прошлых лет</t>
  </si>
  <si>
    <t>2 19 25007 02 0000 150</t>
  </si>
  <si>
    <t>Возврат остатков субсидий на выплату региональных социальных доплат к пенсии из бюджетов субъектов Российской Федерации</t>
  </si>
  <si>
    <t>2 19 25014 02 0000 150</t>
  </si>
  <si>
    <t>Возврат остатков субсидий на стимулирование увеличения производства картофеля и овощей из бюджетов субъектов Российской Федерации</t>
  </si>
  <si>
    <t>2 19 25084 02 0000 150</t>
  </si>
  <si>
    <t>Возврат остатков субсидий на ежемесячную денежную выплату, назначаемую в случае рождения третьего ребенка или последующих детей до достижения ребенком возраста трех лет, из бюджетов субъектов Российской Федерации</t>
  </si>
  <si>
    <t>2 19 25086 02 0000 150</t>
  </si>
  <si>
    <t>Возврат остатков субсидий на реализацию мероприятий, предусмотренных региональной программой переселения, включенной в Государственную программу по оказанию содействия добровольному переселению в Российскую Федерацию соотечественников, проживающих за рубежом, из бюджетов субъектов Российской Федерации</t>
  </si>
  <si>
    <t>2 19 25114 02 0000 150</t>
  </si>
  <si>
    <t>Возврат остатков субсидий на реализацию региональных проектов "Создание единого цифрового контура в здравоохранении на основе единой государственной информационной системы здравоохранения (ЕГИСЗ)" из бюджетов субъектов Российской Федерации</t>
  </si>
  <si>
    <t>2 19 25138 02 0000 150</t>
  </si>
  <si>
    <t>Возврат остатков субсидий на единовременные компенсационные выплаты медицинским работникам (врачам, фельдшерам, а также акушеркам и медицинским сестрам фельдшерских и фельдшерско-акушерских пунктов), прибывшим (переехавшим) на работу в сельские населенные пункты, либо рабочие поселки, либо поселки городского типа, либо города с населением до 50 тысяч человек, из бюджетов субъектов Российской Федерации</t>
  </si>
  <si>
    <t>2 19 25179 02 0000 150</t>
  </si>
  <si>
    <t>Возврат остатков субсидий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субъектов Российской Федерации</t>
  </si>
  <si>
    <t>2 19 25242 02 0000 150</t>
  </si>
  <si>
    <t>Возврат остатков субсидий на ликвидацию несанкционированных свалок в границах городов и наиболее опасных объектов накопленного вреда окружающей среде из бюджетов субъектов Российской Федерации</t>
  </si>
  <si>
    <t>2 19 25256 02 0000 150</t>
  </si>
  <si>
    <t>Возврат остатков субсидий на единовременные компенсационные выплаты учителям, прибывшим (переехавшим) на работу в сельские населенные пункты, либо рабочие поселки, либо поселки городского типа, либо города с населением до 50 тысяч человек, из бюджетов субъектов Российской Федерации</t>
  </si>
  <si>
    <t>2 19 25302 02 0000 150</t>
  </si>
  <si>
    <t>Возврат остатков субсидий на осуществление ежемесячных выплат на детей в возрасте от трех до семи лет включительно из бюджетов субъектов Российской Федерации</t>
  </si>
  <si>
    <t>2 19 25304 02 0000 150</t>
  </si>
  <si>
    <t>Возврат остатков субсидий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из бюджетов субъектов Российской Федерации</t>
  </si>
  <si>
    <t>2 19 25365 02 0000 150</t>
  </si>
  <si>
    <t>Возврат остатков субсидий на софинансирование расходных обязательств субъектов Российской Федерации, возникающих при реализации региональных проектов модернизации первичного звена здравоохранения, из бюджетов субъектов Российской Федерации</t>
  </si>
  <si>
    <t>2 19 25385 02 0000 150</t>
  </si>
  <si>
    <t>Возврат остатков субсидий в целях софинансирования расходных обязательств субъектов Российской Федерации, возникающих при реализации мероприятий по проведению массового обследования новорожденных на врожденные и (или) наследственные заболевания (расширенный неонатальный скрининг), из бюджетов субъектов Российской Федерации</t>
  </si>
  <si>
    <t>2 19 25404 02 0000 150</t>
  </si>
  <si>
    <t>Возврат остатков субсидий на софинансирование расходов, связанных с оказанием государственной социальной помощи на основании социального контракта отдельным категориям граждан, из бюджетов субъектов Российской Федерации</t>
  </si>
  <si>
    <t>2 19 25480 02 0000 150</t>
  </si>
  <si>
    <t>Возврат остатков субсидий на создание системы поддержки фермеров и развитие сельской кооперации из бюджетов субъектов Российской Федерации</t>
  </si>
  <si>
    <t>2 19 25497 02 0000 150</t>
  </si>
  <si>
    <t>Возврат остатков субсидий на реализацию мероприятий по обеспечению жильем молодых семей из бюджетов субъектов Российской Федерации</t>
  </si>
  <si>
    <t>2 19 25502 02 0000 150</t>
  </si>
  <si>
    <t>Возврат остатков субсидий на стимулирование развития приоритетных подотраслей агропромышленного комплекса и развитие малых форм хозяйствования из бюджетов субъектов Российской Федерации</t>
  </si>
  <si>
    <t>2 19 25511 02 0000 150</t>
  </si>
  <si>
    <t>Возврат остатков субсидий на проведение комплексных кадастровых работ из бюджетов субъектов Российской Федерации</t>
  </si>
  <si>
    <t>2 19 25527 02 0000 150</t>
  </si>
  <si>
    <t>Возврат остатков субсидий на государственную поддержку малого и среднего предпринимательства, а также физических лиц, применяющих специальный налоговый режим "Налог на профессиональный доход", из бюджетов субъектов Российской Федерации</t>
  </si>
  <si>
    <t>2 19 25576 02 0000 150</t>
  </si>
  <si>
    <t>Возврат остатков субсидий на обеспечение комплексного развития сельских территорий из бюджетов субъектов Российской Федерации</t>
  </si>
  <si>
    <t>2 19 25598 02 0000 150</t>
  </si>
  <si>
    <t>Возврат остатков субсидий на проведение гидромелиоративных, культуртехнических, агролесомелиоративных и фитомелиоративных мероприятий, а также мероприятий в области известкования кислых почв на пашне из бюджетов субъектов Российской Федерации</t>
  </si>
  <si>
    <t>2 19 25750 02 0000 150</t>
  </si>
  <si>
    <t>Возврат остатков субсидий на реализацию мероприятий по модернизации школьных систем образования из бюджетов субъектов Российской Федерации</t>
  </si>
  <si>
    <t>2 19 35129 02 0000 150</t>
  </si>
  <si>
    <t>Возврат остатков субвенций на осуществление отдельных полномочий в области лесных отношений из бюджетов субъектов Российской Федерации</t>
  </si>
  <si>
    <t>2 19 35250 02 0000 150</t>
  </si>
  <si>
    <t>Возврат остатков субвенций на оплату жилищно-коммунальных услуг отдельным категориям граждан из бюджетов субъектов Российской Федерации</t>
  </si>
  <si>
    <t>2 19 35290 02 0000 150</t>
  </si>
  <si>
    <t>Возврат остатков субвенций на социальные выплаты безработным гражданам в соответствии с Законом Российской Федерации от 19 апреля 1991 года № 1032-I "О занятости населения в Российской Федерации" из бюджетов субъектов Российской Федерации</t>
  </si>
  <si>
    <t>2 19 35573 02 0000 150</t>
  </si>
  <si>
    <t>Возврат остатков субвенций на выполнение полномочий Российской Федерации по осуществлению ежемесячной выплаты в связи с рождением (усыновлением) первого ребенка из бюджетов субъектов Российской Федерации</t>
  </si>
  <si>
    <t>2 19 45300 02 0000 150</t>
  </si>
  <si>
    <t>Возврат остатков иных межбюджетных трансфертов на реализацию дополнительных мероприятий, направленных на снижение напряженности на рынке труда субъектов Российской Федерации, по организации общественных работ из бюджетов субъектов Российской Федерации</t>
  </si>
  <si>
    <t>2 19 45303 02 0000 150</t>
  </si>
  <si>
    <t>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субъектов Российской Федерации</t>
  </si>
  <si>
    <t>2 19 90000 02 0000 150</t>
  </si>
  <si>
    <t>Возврат прочих остатков субсидий, субвенций и иных межбюджетных трансфертов, имеющих целевое назначение, прошлых лет из бюджетов субъектов Российской Федерации</t>
  </si>
  <si>
    <t>РЕЕСТР ИСТОЧНИКОВ ДОХОДОВ ОБЛАСТНОГО БЮДЖЕТА 
на 2026 год и плановый период 2027 и 2028 годов</t>
  </si>
  <si>
    <t>Прогноз доходов бюджета 
на 2025 год</t>
  </si>
  <si>
    <t>Кассовое поступление 
(по состоянию на 01.07.2025)</t>
  </si>
  <si>
    <t>на 2028 год</t>
  </si>
  <si>
    <t>1 03 02140 01 0000 110</t>
  </si>
  <si>
    <t>1 07 04000 01 0000 110</t>
  </si>
  <si>
    <t>Сбор за пользование объектами водных биологических ресурсов (исключая внутренние водные объекты и по внутренним водным объектам)</t>
  </si>
  <si>
    <t>Государственная пошлина за государственный кадастровый учет (при обращении через многофункциональные центры)</t>
  </si>
  <si>
    <t>Федеральная служба государственной регистрации, кадастра и картографии</t>
  </si>
  <si>
    <t>Государственная пошлина за осуществляемые одновременно государственный кадастровый учет и государственную регистрацию прав (при обращении через многофункциональные центры)</t>
  </si>
  <si>
    <t>Государственная пошлина за ускоренную процедуру государственного кадастрового учета и (или) государственной регистрации прав (при обращении через многофункциональные центры)</t>
  </si>
  <si>
    <t>1 08 07550 01 8000 110</t>
  </si>
  <si>
    <t>1 08 07560 01 8000 110</t>
  </si>
  <si>
    <t>1 08 07570 01 8000 110</t>
  </si>
  <si>
    <t>846</t>
  </si>
  <si>
    <t>Департамент градостроительного развития Томской области</t>
  </si>
  <si>
    <t>1 12 01000 01 0000 120</t>
  </si>
  <si>
    <t>Плата за негативное воздействие на окружающую среду</t>
  </si>
  <si>
    <t>1 12 04000 00 0000 120</t>
  </si>
  <si>
    <t>Плата за использование лесов</t>
  </si>
  <si>
    <t>Доходы, поступающие в порядке возмещения бюджету субъекта Российской Федерации расходов, направленных на покрытие процессуальных издержек</t>
  </si>
  <si>
    <t>1 13 02040 01 0000 130</t>
  </si>
  <si>
    <t>835</t>
  </si>
  <si>
    <t>Уполномоченный по правам человека в Томской области</t>
  </si>
  <si>
    <t>Плата за увеличение площади земельных участков, находящихся в частной собственности, в результате перераспределения таких земельных участков и земельных участков, находящихся в собственности субъектов Российской Федерации</t>
  </si>
  <si>
    <t>Доходы от реализации имущества, находящегося в оперативном управлении учреждений, находящихся в ведении органов государственной власти субъектов Российской Федерации (за исключением имущества бюджетных и автономных учреждений субъектов Российской Федерации), в части реализации материальных запасов по указанному имуществу</t>
  </si>
  <si>
    <t>Доходы от реализации иного имущества, находящегося в собственности субъектов Российской Федерации (за исключением имущества бюджетных и автономных учреждений субъектов Российской Федерации, а также имущества государственных унитарных предприятий субъектов Российской Федерации, в том числе казенных), в части реализации материальных запасов по указанному имуществу</t>
  </si>
  <si>
    <t>1 14 02022 02 0000 410</t>
  </si>
  <si>
    <t>1 14 02023 02 0000 440</t>
  </si>
  <si>
    <t>1 14 06322 02 0000 430</t>
  </si>
  <si>
    <t xml:space="preserve">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действовавшим в 2019 году </t>
  </si>
  <si>
    <t>Субсидии бюджетам субъектов Российской Федерации на адресное строительство школ в отдельных населенных пунктах с объективно выявленной потребностью инфраструктуры (зданий) школ</t>
  </si>
  <si>
    <t>2 02 25049 02 0000 150</t>
  </si>
  <si>
    <t>Субсидии бюджетам субъектов Российской Федерации на обеспечение беременных женщин с сахарным диабетом системами непрерывного мониторинга глюкозы</t>
  </si>
  <si>
    <t>Субсидии бюджетам субъектов Российской Федерации на реализацию мероприятий по модернизации коммунальной инфраструктуры</t>
  </si>
  <si>
    <t>2 02 25152 02 0000 150</t>
  </si>
  <si>
    <t>2 02 25154 02 0000 150</t>
  </si>
  <si>
    <t>Субсидии бюджетам субъектов Российской Федерации в целях софинансирования расходных обязательств субъектов Российской Федерации, возникающих при реализации мероприятий по обеспечению в амбулаторных условиях противовирусными лекарственными препаратами лиц, находящихся под диспансерным наблюдением, с диагнозом "хронический вирусный гепатит С"</t>
  </si>
  <si>
    <t>2 02 25214 02 0000 150</t>
  </si>
  <si>
    <t>Субсидии бюджетам субъектов Российской Федерации на реализацию организационных мероприятий, связанных с обеспечением лиц лекарственными препаратами, предназначенными для лечения больных гемофилией, муковисцидозом, гипофизарным нанизмом, болезнью Гоше, злокачественными новообразованиями лимфоидной, кроветворной и родственных им тканей, рассеянным склерозом, гемолитико-уремическим синдромом, юношеским артритом с системным началом, мукополисахаридозом I, II и VI типов, апластической анемией неуточненной, наследственным дефицитом факторов II (фибриногена), VII (лабильного), X (Стюарта - Прауэра), а также после трансплантации органов и (или) тканей</t>
  </si>
  <si>
    <t>Субсидии бюджетам субъектов Российской Федерации на оснащение объектов спортивной инфраструктуры спортивно-технологическим оборудованием</t>
  </si>
  <si>
    <t>2 02 25216 02 0000 150</t>
  </si>
  <si>
    <t>2 02 25228 02 0000 150</t>
  </si>
  <si>
    <t>Субсидии бюджетам субъектов Российской Федерации на софинансирование расходных обязательств субъектов Российской Федерации, возникающих при поддержке переоборудования существующей автомобильной техники, включая общественный транспорт и коммунальную технику, для использования природного газа в качестве топлива</t>
  </si>
  <si>
    <t>Субсидии бюджетам субъектов Российской Федерации в целях достижения результатов федерального проекта "Производительность труда"</t>
  </si>
  <si>
    <t>Субсидии бюджетам субъектов Российской Федерации на повышение эффективности службы занятости</t>
  </si>
  <si>
    <t>2 02 25276 02 0000 150</t>
  </si>
  <si>
    <t>2 02 25291 02 0000 150</t>
  </si>
  <si>
    <t>Субсидии бюджетам субъектов Российской Федерации на софинансирование региональных программ по повышению рождаемости в субъектах Российской Федерации, в которых суммарный коэффициент рождаемости ниже среднероссийского уровня</t>
  </si>
  <si>
    <t>2 02 25313 02 0000 150</t>
  </si>
  <si>
    <t>Субсидии бюджетам субъектов Российской Федерации на развитие и приведение в нормативное состояние автомобильных дорог регионального или межмуниципального, местного значения, включающих искусственные дорожные сооружения</t>
  </si>
  <si>
    <t>2 02 25447 02 0000 150</t>
  </si>
  <si>
    <t>Субсидии бюджетам субъектов Российской Федерации на проведение вакцинации против пневмококковой инфекции граждан старше трудоспособного возраста из групп риска, проживающих в организациях социального обслуживания</t>
  </si>
  <si>
    <t>2 02 25468 02 0000 150</t>
  </si>
  <si>
    <t>Субсидии бюджетам субъектов Российской Федерации на реализацию мероприятий по содействию повышения кадровой обеспеченности предприятий агропромышленного комплекса</t>
  </si>
  <si>
    <t>Субсидии бюджетам субъектов Российской Федерации на организацию центров здоровья для взрослых на базе отделений (кабинетов) медицинской профилактики в центральных районных и районных больницах, в том числе в удаленных населенных пунктах, а также оснащение (дооснащение) оборудованием для выявления и коррекции факторов риска развития хронических неинфекционных заболеваний</t>
  </si>
  <si>
    <t>Субсидии бюджетам субъектов Российской Федерации на поддержку работников отрасли культуры, прибывших (переехавших) в населенные пункты регионов Российской Федерации с числом жителей до 50 тысяч человек</t>
  </si>
  <si>
    <t>2 02 25533 02 0000 150</t>
  </si>
  <si>
    <t>2 02 25546 02 0000 150</t>
  </si>
  <si>
    <t>2 02 25553 02 0000150</t>
  </si>
  <si>
    <t>Субсидии бюджетам субъектов Российской Федерации на оснащение предметных кабинетов общеобразовательных организаций средствами обучения и воспитания</t>
  </si>
  <si>
    <t>Субсидии бюджетам субъектов Российской Федерации на организацию федеральных этапов Всероссийского конкурса профессионального мастерства "Лучший по профессии"</t>
  </si>
  <si>
    <t>2 02 25559 02 0000 150</t>
  </si>
  <si>
    <t>2 02 25570 02 0000 150</t>
  </si>
  <si>
    <t>Субсидии бюджетам субъектов Российской Федерации на модернизацию региональных и муниципальных театров</t>
  </si>
  <si>
    <t>Субсидии бюджетам субъектов Российской Федерации на софинансирование закупки и монтажа оборудования для создания "умных" спортивных площадок</t>
  </si>
  <si>
    <t>2 02 25753 02 0000 150</t>
  </si>
  <si>
    <t>2 02 27576 02 0000150</t>
  </si>
  <si>
    <t>Субвенции бюджетам субъектов Российской Федерации на осуществление полномочий по обеспечению жильем отдельных категорий граждан, установленных Федеральным законом от 12 января 1995 года № 5-ФЗ "О ветеранах", в соответствии с Указом Президента Российской Федерации от 7 мая 2008 года № 714 "Об обеспечении жильем ветеранов Великой Отечественной войны 1941 - 1945 годов"</t>
  </si>
  <si>
    <t>2 02 35134 02 0000 150</t>
  </si>
  <si>
    <t>Доходы бюджетов субъектов Российской Федерации от возврата остатков субсидии на достижение показателей государственной программы Российской Федерации "Развитие туризма" из бюджетов муниципальных образований</t>
  </si>
  <si>
    <t>2 18 25558 02 0000 150</t>
  </si>
  <si>
    <t>Доходы бюджетов субъектов Российской Федерации от возврата остатков субвенций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из бюджетов муниципальных образований</t>
  </si>
  <si>
    <t>Доходы бюджетов субъектов Российской Федерации от возврата остатков субвенций на выплату ежемесячного пособия в связи с рождением и воспитанием ребенка из бюджета Фонда пенсионного и социального страхования Российской Федерации</t>
  </si>
  <si>
    <t>2 18 33146 02 0000 150</t>
  </si>
  <si>
    <t>2 18 35304 02 0000 150</t>
  </si>
  <si>
    <t>Доходы бюджетов субъектов Российской Федерации от возврата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муниципальных образований</t>
  </si>
  <si>
    <t>2 18 45050 02 0000 150</t>
  </si>
  <si>
    <t>Возврат остатков субсидий в целях софинансирования расходных обязательств субъектов Российской Федерации, возникающих при реализации мероприятий по обеспечению беременных женщин с сахарным диабетом системами непрерывного мониторирования глюкозы, из бюджетов субъектов Российской Федерации</t>
  </si>
  <si>
    <t>2 19 25152 02 0000 150</t>
  </si>
  <si>
    <t>Возврат остатков субсидий на приведение в нормативное состояние автомобильных дорог и искусственных дорожных сооружений из бюджетов субъектов Российской Федерации</t>
  </si>
  <si>
    <t>2 19 25394 02 0000 150</t>
  </si>
  <si>
    <t>Возврат остатков субсидий на поддержку приоритетных направлений агропромышленного комплекса и развитие малых форм хозяйствования из бюджетов субъектов Российской Федерации</t>
  </si>
  <si>
    <t>2 19 25501 02 0000 150</t>
  </si>
  <si>
    <t>Возврат остатков субсидий на развитие сети учреждений культурно-досугового типа из бюджетов субъектов Российской Федерации</t>
  </si>
  <si>
    <t>2 19 25513 02 0000 150</t>
  </si>
  <si>
    <t>Возврат остатков субсидии на достижение показателей государственной программы Российской Федерации "Развитие туризма" из бюджетов субъектов Российской Федерации</t>
  </si>
  <si>
    <t>2 19 25558 02 0000 150</t>
  </si>
  <si>
    <t>Возврат остатков субсидий в целях софинансирования расходных обязательств субъектов Российской Федерации, возникающих при реализации региональных программ развития промышленности из бюджетов субъектов Российской Федерации</t>
  </si>
  <si>
    <t>2 19 25591 02 0000 150</t>
  </si>
  <si>
    <t>Возврат остатков субсидий на развитие зарядной инфраструктуры для электромобилей из бюджетов субъектов Российской Федерации</t>
  </si>
  <si>
    <t>2 19 25766 02 0000 150</t>
  </si>
  <si>
    <t>Возврат остатков субвенций на осуществление первичного воинского учета органами местного самоуправления поселений, муниципальных и городских округов из бюджетов субъектов Российской Федерации</t>
  </si>
  <si>
    <t>2 19 35118 02 0000 150</t>
  </si>
  <si>
    <t>Возврат остатков субвенций на осуществление полномочий по обеспечению жильем отдельных категорий граждан, установленных Федеральным законом от 12 января 1995 года № 5-ФЗ "О ветеранах", из бюджетов субъектов Российской Федерации</t>
  </si>
  <si>
    <t>2 19 35135 02 0000 150</t>
  </si>
  <si>
    <t>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субъектов Российской Федерации</t>
  </si>
  <si>
    <t>2 19 45050 02 0000 150</t>
  </si>
  <si>
    <t>Возврат остатков иных межбюджетных трансфертов на ежемесячное денежное вознаграждение за классное руководство (кураторство) педагогическим работникам государственных образовательных организаций субъектов Российской Федерации и г. Байконура, муниципальных образовательных организаций, реализующих образовательные программы среднего профессионального образования, в том числе программы профессионального обучения для лиц с ограниченными возможностями здоровья, из бюджетов субъектов Российской Федерации</t>
  </si>
  <si>
    <t>1 09 00000 00 0000 000</t>
  </si>
  <si>
    <t>ЗАДОЛЖЕННОСТЬ И ПЕРЕРАСЧЕТЫ ПО ОТМЕНЕННЫМ НАЛОГАМ, СБОРАМ И ИНЫМ ОБЯЗАТЕЛЬНЫМ ПЛАТЕЖАМ</t>
  </si>
  <si>
    <t>Налог на имущество предприятий (сумма платежа (перерасчеты, недоимка и задолженность по соответствующему платежу, в том числе по отмененному)</t>
  </si>
  <si>
    <t>Налог на имущество предприятий (суммы денежных взысканий (штрафов) по соответствующему платежу согласно законодательству Российской Федерации)</t>
  </si>
  <si>
    <t>1 09 04010 02 1000 110</t>
  </si>
  <si>
    <t>1 09 04010 02 3000 110</t>
  </si>
  <si>
    <t>2 19 45363 02 0000 150</t>
  </si>
  <si>
    <t>101020001001690000000260001</t>
  </si>
  <si>
    <t>101010002001690000000260001</t>
  </si>
  <si>
    <t>103010004001690000000260001</t>
  </si>
  <si>
    <t>103010004002690000000260001</t>
  </si>
  <si>
    <t>103010004003690000000260001</t>
  </si>
  <si>
    <t>103010004004690000000260001</t>
  </si>
  <si>
    <t>103010004005690000000260001</t>
  </si>
  <si>
    <t>103010004006690000000260001</t>
  </si>
  <si>
    <t>103010004007690000000260001</t>
  </si>
  <si>
    <t>103010004008690000000260001</t>
  </si>
  <si>
    <t>103010004009690000000260001</t>
  </si>
  <si>
    <t>103010004010690000000260001</t>
  </si>
  <si>
    <t>103010004011690000000260001</t>
  </si>
  <si>
    <t>103010004012690000000260001</t>
  </si>
  <si>
    <t>103010004013690000000260001</t>
  </si>
  <si>
    <t>103010004014690000000260001</t>
  </si>
  <si>
    <t>103010004015690000000260001</t>
  </si>
  <si>
    <t>103010004016690000000260001</t>
  </si>
  <si>
    <t>103010004017690000000260001</t>
  </si>
  <si>
    <t>105000006001690000000260001</t>
  </si>
  <si>
    <t>105000007001690000000260001</t>
  </si>
  <si>
    <t>106020009001690000000260001</t>
  </si>
  <si>
    <t>106020010001690000000260001</t>
  </si>
  <si>
    <t>106020011001690000000260001</t>
  </si>
  <si>
    <t>107010013001690000000260001</t>
  </si>
  <si>
    <t>107010014001690000000260001</t>
  </si>
  <si>
    <t>107010014002690000000260001</t>
  </si>
  <si>
    <t>108010016001690000000260001</t>
  </si>
  <si>
    <t>108010017001690000000260001</t>
  </si>
  <si>
    <t>108010018001690000000260001</t>
  </si>
  <si>
    <t>108010018002690000000260001</t>
  </si>
  <si>
    <t>108010018003690000000260001</t>
  </si>
  <si>
    <t>108010018004690000000260001</t>
  </si>
  <si>
    <t>108010018005690000000260001</t>
  </si>
  <si>
    <t>108010018006690000000260001</t>
  </si>
  <si>
    <t>108010018007690000000260001</t>
  </si>
  <si>
    <t>108010018008690000000260001</t>
  </si>
  <si>
    <t>108010018009690000000260001</t>
  </si>
  <si>
    <t>108010018010690000000260001</t>
  </si>
  <si>
    <t>108010018011690000000260001</t>
  </si>
  <si>
    <t>108010018012690000000260001</t>
  </si>
  <si>
    <t>108010018013690000000260001</t>
  </si>
  <si>
    <t>108010018014690000000260001</t>
  </si>
  <si>
    <t>108010018015690000000260001</t>
  </si>
  <si>
    <t>108010018016690000000260001</t>
  </si>
  <si>
    <t>108010018017690000000260001</t>
  </si>
  <si>
    <t>108010018018690000000260001</t>
  </si>
  <si>
    <t>108010018019690000000260001</t>
  </si>
  <si>
    <t>108010018020690000000260001</t>
  </si>
  <si>
    <t>109020020001690000000260001</t>
  </si>
  <si>
    <t>109020020002690000000260001</t>
  </si>
  <si>
    <t>111020022001690000000260001</t>
  </si>
  <si>
    <t>111020023001690000000260001</t>
  </si>
  <si>
    <t>111020024001690000000260001</t>
  </si>
  <si>
    <t>111020025001690000000260001</t>
  </si>
  <si>
    <t>111020025002690000000260001</t>
  </si>
  <si>
    <t>111020025003690000000260001</t>
  </si>
  <si>
    <t>111020025004690000000260001</t>
  </si>
  <si>
    <t>111020025005690000000260001</t>
  </si>
  <si>
    <t>111020026001690000000260001</t>
  </si>
  <si>
    <t>111020027001690000000260001</t>
  </si>
  <si>
    <t>111020027002690000000260001</t>
  </si>
  <si>
    <t>111020027003690000000260001</t>
  </si>
  <si>
    <t>112010029001690000000260001</t>
  </si>
  <si>
    <t>112010030001690000000260001</t>
  </si>
  <si>
    <t>112010030002690000000260001</t>
  </si>
  <si>
    <t>112010030003690000000260001</t>
  </si>
  <si>
    <t>112020030004690000000260001</t>
  </si>
  <si>
    <t>112000031001690000000260001</t>
  </si>
  <si>
    <t>112020031002690000000260001</t>
  </si>
  <si>
    <t>113010033002690000000260001</t>
  </si>
  <si>
    <t>113010033003690000000260001</t>
  </si>
  <si>
    <t>113010033004690000000260001</t>
  </si>
  <si>
    <t>113010033005690000000260001</t>
  </si>
  <si>
    <t>113020033006690000000260001</t>
  </si>
  <si>
    <t>113020033007690000000260001</t>
  </si>
  <si>
    <t>113020033008690000000260001</t>
  </si>
  <si>
    <t>113020033009690000000260001</t>
  </si>
  <si>
    <t>113020033010690000000260001</t>
  </si>
  <si>
    <t>113020033011690000000260001</t>
  </si>
  <si>
    <t>113000034001690000000260001</t>
  </si>
  <si>
    <t>113010034002690000000260001</t>
  </si>
  <si>
    <t>113020034003690000000260001</t>
  </si>
  <si>
    <t>113020034004690000000260001</t>
  </si>
  <si>
    <t>113020034005690000000260001</t>
  </si>
  <si>
    <t>113020034006690000000260001</t>
  </si>
  <si>
    <t>113020034007690000000260001</t>
  </si>
  <si>
    <t>113020034008690000000260001</t>
  </si>
  <si>
    <t>113020034009690000000260001</t>
  </si>
  <si>
    <t>113020034010690000000260001</t>
  </si>
  <si>
    <t>113020034011690000000260001</t>
  </si>
  <si>
    <t>113020034012690000000260001</t>
  </si>
  <si>
    <t>113020034013690000000260001</t>
  </si>
  <si>
    <t>113020034014690000000260001</t>
  </si>
  <si>
    <t>113020034015690000000260001</t>
  </si>
  <si>
    <t>113020034016690000000260001</t>
  </si>
  <si>
    <t>113020034017690000000260001</t>
  </si>
  <si>
    <t>113020034018690000000260001</t>
  </si>
  <si>
    <t>113020034019690000000260001</t>
  </si>
  <si>
    <t>113020034020690000000260001</t>
  </si>
  <si>
    <t>113020034021690000000260001</t>
  </si>
  <si>
    <t>113020034022690000000260001</t>
  </si>
  <si>
    <t>113020034023690000000260001</t>
  </si>
  <si>
    <t>113020034024690000000260001</t>
  </si>
  <si>
    <t>113020034025690000000260001</t>
  </si>
  <si>
    <t>113020034026690000000260001</t>
  </si>
  <si>
    <t>113020034027690000000260001</t>
  </si>
  <si>
    <t>113020034028690000000260001</t>
  </si>
  <si>
    <t>114020036001690000000260001</t>
  </si>
  <si>
    <t>114020036002690000000260001</t>
  </si>
  <si>
    <t>114020036003690000000260001</t>
  </si>
  <si>
    <t>114020036004690000000260001</t>
  </si>
  <si>
    <t>114020036005690000000260001</t>
  </si>
  <si>
    <t>114020036006690000000260001</t>
  </si>
  <si>
    <t>114020037001690000000260001</t>
  </si>
  <si>
    <t>114020037002690000000260001</t>
  </si>
  <si>
    <t>114020038001690000000260001</t>
  </si>
  <si>
    <t>115020040001690000000260001</t>
  </si>
  <si>
    <t>115010041001690000000260001</t>
  </si>
  <si>
    <t>116000042001690000000260001</t>
  </si>
  <si>
    <t>116010043001690000000260001</t>
  </si>
  <si>
    <t>116010043002690000000260001</t>
  </si>
  <si>
    <t>116010043003690000000260001</t>
  </si>
  <si>
    <t>116010043004690000000260001</t>
  </si>
  <si>
    <t>116010043005690000000260001</t>
  </si>
  <si>
    <t>116010043006690000000260001</t>
  </si>
  <si>
    <t>116010043007690000000260001</t>
  </si>
  <si>
    <t>116010043008690000000260001</t>
  </si>
  <si>
    <t>116010043009690000000260001</t>
  </si>
  <si>
    <t>116010043010690000000260001</t>
  </si>
  <si>
    <t>116010043011690000000260001</t>
  </si>
  <si>
    <t>116010043012690000000260001</t>
  </si>
  <si>
    <t>116010043013690000000260001</t>
  </si>
  <si>
    <t>116010043014690000000260001</t>
  </si>
  <si>
    <t>116010043015690000000260001</t>
  </si>
  <si>
    <t>116010043016690000000260001</t>
  </si>
  <si>
    <t>116010043017690000000260001</t>
  </si>
  <si>
    <t>116010043018690000000260001</t>
  </si>
  <si>
    <t>116010043019690000000260001</t>
  </si>
  <si>
    <t>116010043020690000000260001</t>
  </si>
  <si>
    <t>116010043021690000000260001</t>
  </si>
  <si>
    <t>116010043022690000000260001</t>
  </si>
  <si>
    <t>116010043023690000000260001</t>
  </si>
  <si>
    <t>116010043024690000000260001</t>
  </si>
  <si>
    <t>116010043025690000000260001</t>
  </si>
  <si>
    <t>116010043026690000000260001</t>
  </si>
  <si>
    <t>116010043027690000000260001</t>
  </si>
  <si>
    <t>116010043028690000000260001</t>
  </si>
  <si>
    <t>116010043029690000000260001</t>
  </si>
  <si>
    <t>116010043030690000000260001</t>
  </si>
  <si>
    <t>116010043031690000000260001</t>
  </si>
  <si>
    <t>116010043032690000000260001</t>
  </si>
  <si>
    <t>116010043033690000000260001</t>
  </si>
  <si>
    <t>116010043034690000000260001</t>
  </si>
  <si>
    <t>116010043035690000000260001</t>
  </si>
  <si>
    <t>116010043036690000000260001</t>
  </si>
  <si>
    <t>116010043037690000000260001</t>
  </si>
  <si>
    <t>116010043038690000000260001</t>
  </si>
  <si>
    <t>116010043039690000000260001</t>
  </si>
  <si>
    <t>116010043040690000000260001</t>
  </si>
  <si>
    <t>116010043041690000000260001</t>
  </si>
  <si>
    <t>116010043042690000000260001</t>
  </si>
  <si>
    <t>116010043043690000000260001</t>
  </si>
  <si>
    <t>116010043044690000000260001</t>
  </si>
  <si>
    <t>116010043045690000000260001</t>
  </si>
  <si>
    <t>116010043046690000000260001</t>
  </si>
  <si>
    <t>116010043047690000000260001</t>
  </si>
  <si>
    <t>116010043048690000000260001</t>
  </si>
  <si>
    <t>116010043049690000000260001</t>
  </si>
  <si>
    <t>116010043050690000000260001</t>
  </si>
  <si>
    <t>116010043051690000000260001</t>
  </si>
  <si>
    <t>116010043052690000000260001</t>
  </si>
  <si>
    <t>116010043053690000000260001</t>
  </si>
  <si>
    <t>116010043054690000000260001</t>
  </si>
  <si>
    <t>116010043055690000000260001</t>
  </si>
  <si>
    <t>116010043056690000000260001</t>
  </si>
  <si>
    <t>116010043057690000000260001</t>
  </si>
  <si>
    <t>116010043058690000000260001</t>
  </si>
  <si>
    <t>116010043059690000000260001</t>
  </si>
  <si>
    <t>116010043060690000000260001</t>
  </si>
  <si>
    <t>116010043061690000000260001</t>
  </si>
  <si>
    <t>116020044001690000000260001</t>
  </si>
  <si>
    <t>116020044002690000000260001</t>
  </si>
  <si>
    <t>116020044003690000000260001</t>
  </si>
  <si>
    <t>116020045001690000000260001</t>
  </si>
  <si>
    <t>116020045002690000000260001</t>
  </si>
  <si>
    <t>116020045003690000000260001</t>
  </si>
  <si>
    <t>116020045004690000000260001</t>
  </si>
  <si>
    <t>116020045005690000000260001</t>
  </si>
  <si>
    <t>116020045006690000000260001</t>
  </si>
  <si>
    <t>116020045007690000000260001</t>
  </si>
  <si>
    <t>116020045008690000000260001</t>
  </si>
  <si>
    <t>116020045009690000000260001</t>
  </si>
  <si>
    <t>116020045010690000000260001</t>
  </si>
  <si>
    <t>116020045011690000000260001</t>
  </si>
  <si>
    <t>116020045012690000000260001</t>
  </si>
  <si>
    <t>116020045013690000000260001</t>
  </si>
  <si>
    <t>116020045014690000000260001</t>
  </si>
  <si>
    <t>116020045015690000000260001</t>
  </si>
  <si>
    <t>116020045016690000000260001</t>
  </si>
  <si>
    <t>116020045017690000000260001</t>
  </si>
  <si>
    <t>116020045018690000000260001</t>
  </si>
  <si>
    <t>116020045019690000000260001</t>
  </si>
  <si>
    <t>116020046001690000000260001</t>
  </si>
  <si>
    <t>116020046002690000000260001</t>
  </si>
  <si>
    <t>116020047001690000000260001</t>
  </si>
  <si>
    <t>116020047002690000000260001</t>
  </si>
  <si>
    <t>116020047003690000000260001</t>
  </si>
  <si>
    <t>116020047004690000000260001</t>
  </si>
  <si>
    <t>116020047005690000000260001</t>
  </si>
  <si>
    <t>116020047006690000000260001</t>
  </si>
  <si>
    <t>116020047007690000000260001</t>
  </si>
  <si>
    <t>116020047008690000000260001</t>
  </si>
  <si>
    <t>116020047009690000000260001</t>
  </si>
  <si>
    <t>116020047010690000000260001</t>
  </si>
  <si>
    <t>116020047011690000000260001</t>
  </si>
  <si>
    <t>116020047012690000000260001</t>
  </si>
  <si>
    <t>116010047013690000000260001</t>
  </si>
  <si>
    <t>116010047014690000000260001</t>
  </si>
  <si>
    <t>116010047015690000000260001</t>
  </si>
  <si>
    <t>116010047016690000000260001</t>
  </si>
  <si>
    <t>116010047017690000000260001</t>
  </si>
  <si>
    <t>116010047018690000000260001</t>
  </si>
  <si>
    <t>116010047019690000000260001</t>
  </si>
  <si>
    <t>116010047020690000000260001</t>
  </si>
  <si>
    <t>116010048001690000000260001</t>
  </si>
  <si>
    <t>116020049001690000000260001</t>
  </si>
  <si>
    <t>117020051001690000000260001</t>
  </si>
  <si>
    <t>117020051002690000000260001</t>
  </si>
  <si>
    <t>117020051003690000000260001</t>
  </si>
  <si>
    <t>117020051004690000000260001</t>
  </si>
  <si>
    <t>117020051005690000000260001</t>
  </si>
  <si>
    <t>117020051006690000000260001</t>
  </si>
  <si>
    <t>117020051007690000000260001</t>
  </si>
  <si>
    <t>117020051008690000000260001</t>
  </si>
  <si>
    <t>117020051009690000000260001</t>
  </si>
  <si>
    <t>117020051010690000000260001</t>
  </si>
  <si>
    <t>117020051011690000000260001</t>
  </si>
  <si>
    <t>117020051012690000000260001</t>
  </si>
  <si>
    <t>117020051013690000000260001</t>
  </si>
  <si>
    <t>117020051014690000000260001</t>
  </si>
  <si>
    <t>117020051015690000000260001</t>
  </si>
  <si>
    <t>117020052001690000000260001</t>
  </si>
  <si>
    <t>202020056001690000000260001</t>
  </si>
  <si>
    <t>202020056002690000000260001</t>
  </si>
  <si>
    <t>202020056003690000000260001</t>
  </si>
  <si>
    <t>202020056004690000000260001</t>
  </si>
  <si>
    <t>202020058001690000000260001</t>
  </si>
  <si>
    <t>202020058002690000000260001</t>
  </si>
  <si>
    <t>202020058003690000000260001</t>
  </si>
  <si>
    <t>202020058004690000000260001</t>
  </si>
  <si>
    <t>202020058005690000000260001</t>
  </si>
  <si>
    <t>202020058006690000000260001</t>
  </si>
  <si>
    <t>202020058007690000000260001</t>
  </si>
  <si>
    <t>202020058008690000000260001</t>
  </si>
  <si>
    <t>202020058009690000000260001</t>
  </si>
  <si>
    <t>202020058010690000000260001</t>
  </si>
  <si>
    <t>202020058011690000000260001</t>
  </si>
  <si>
    <t>202020058012690000000260001</t>
  </si>
  <si>
    <t>202020058013690000000260001</t>
  </si>
  <si>
    <t>202020058014690000000260001</t>
  </si>
  <si>
    <t>202020058015690000000260001</t>
  </si>
  <si>
    <t>202020058016690000000260001</t>
  </si>
  <si>
    <t>202020058017690000000260001</t>
  </si>
  <si>
    <t>202020058018690000000260001</t>
  </si>
  <si>
    <t>202020058019690000000260001</t>
  </si>
  <si>
    <t>202020058020690000000260001</t>
  </si>
  <si>
    <t>202020058021690000000260001</t>
  </si>
  <si>
    <t>202020058022690000000260001</t>
  </si>
  <si>
    <t>202020058023690000000260001</t>
  </si>
  <si>
    <t>202020058024690000000260001</t>
  </si>
  <si>
    <t>202020058025690000000260001</t>
  </si>
  <si>
    <t>202020058026690000000260001</t>
  </si>
  <si>
    <t>202020058027690000000260001</t>
  </si>
  <si>
    <t>202020058028690000000260001</t>
  </si>
  <si>
    <t>202020058029690000000260001</t>
  </si>
  <si>
    <t>202020058030690000000260001</t>
  </si>
  <si>
    <t>202020058031690000000260001</t>
  </si>
  <si>
    <t>202020058032690000000260001</t>
  </si>
  <si>
    <t>202020058033690000000260001</t>
  </si>
  <si>
    <t>202020058034690000000260001</t>
  </si>
  <si>
    <t>202020058035690000000260001</t>
  </si>
  <si>
    <t>202020058036690000000260001</t>
  </si>
  <si>
    <t>202020058037690000000260001</t>
  </si>
  <si>
    <t>202020058038690000000260001</t>
  </si>
  <si>
    <t>202020058039690000000260001</t>
  </si>
  <si>
    <t>202020058040690000000260001</t>
  </si>
  <si>
    <t>202020058041690000000260001</t>
  </si>
  <si>
    <t>202020058042690000000260001</t>
  </si>
  <si>
    <t>202020058043690000000260001</t>
  </si>
  <si>
    <t>202020058044690000000260001</t>
  </si>
  <si>
    <t>202020058045690000000260001</t>
  </si>
  <si>
    <t>202020058046690000000260001</t>
  </si>
  <si>
    <t>202020058047690000000260001</t>
  </si>
  <si>
    <t>202020058048690000000260001</t>
  </si>
  <si>
    <t>202020058049690000000260001</t>
  </si>
  <si>
    <t>202020058050690000000260001</t>
  </si>
  <si>
    <t>202020058051690000000260001</t>
  </si>
  <si>
    <t>202020058052690000000260001</t>
  </si>
  <si>
    <t>202020058053690000000260001</t>
  </si>
  <si>
    <t>202020058054690000000260001</t>
  </si>
  <si>
    <t>202020058055690000000260001</t>
  </si>
  <si>
    <t>202020058056690000000260001</t>
  </si>
  <si>
    <t>202020058057690000000260001</t>
  </si>
  <si>
    <t>202020058058690000000260001</t>
  </si>
  <si>
    <t>202020058059690000000260001</t>
  </si>
  <si>
    <t>202020058060690000000260001</t>
  </si>
  <si>
    <t>202020058061690000000260001</t>
  </si>
  <si>
    <t>202020058062690000000260001</t>
  </si>
  <si>
    <t>202020058063690000000260001</t>
  </si>
  <si>
    <t>202020058064690000000260001</t>
  </si>
  <si>
    <t>202020058065690000000260001</t>
  </si>
  <si>
    <t>202020058066690000000260001</t>
  </si>
  <si>
    <t>202020058067690000000260001</t>
  </si>
  <si>
    <t>202020058068690000000260001</t>
  </si>
  <si>
    <t>202020058069690000000260001</t>
  </si>
  <si>
    <t>202020058070690000000260001</t>
  </si>
  <si>
    <t>202020059001690000000260001</t>
  </si>
  <si>
    <t>202020060001690000000260001</t>
  </si>
  <si>
    <t>202020060002690000000260001</t>
  </si>
  <si>
    <t>202020062001690000000260001</t>
  </si>
  <si>
    <t>202020062002690000000260001</t>
  </si>
  <si>
    <t>202020062003690000000260001</t>
  </si>
  <si>
    <t>202020062004690000000260001</t>
  </si>
  <si>
    <t>202020062005690000000260001</t>
  </si>
  <si>
    <t>202020062006690000000260001</t>
  </si>
  <si>
    <t>202020062007690000000260001</t>
  </si>
  <si>
    <t>202020062008690000000260001</t>
  </si>
  <si>
    <t>202020062009690000000260001</t>
  </si>
  <si>
    <t>202020062010690000000260001</t>
  </si>
  <si>
    <t>202020062011690000000260001</t>
  </si>
  <si>
    <t>202020062012690000000260001</t>
  </si>
  <si>
    <t>202020062013690000000260001</t>
  </si>
  <si>
    <t>202020062014690000000260001</t>
  </si>
  <si>
    <t>202020062015690000000260001</t>
  </si>
  <si>
    <t>202020062016690000000260001</t>
  </si>
  <si>
    <t>202020064001690000000260001</t>
  </si>
  <si>
    <t>202020064002690000000260001</t>
  </si>
  <si>
    <t>202020064003690000000260001</t>
  </si>
  <si>
    <t>202020064004690000000260001</t>
  </si>
  <si>
    <t>202020064005690000000260001</t>
  </si>
  <si>
    <t>202020064006690000000260001</t>
  </si>
  <si>
    <t>202020064007690000000260001</t>
  </si>
  <si>
    <t>202020064008690000000260001</t>
  </si>
  <si>
    <t>204020066001690000000260001</t>
  </si>
  <si>
    <t>204020066002690000000260001</t>
  </si>
  <si>
    <t>204020066003690000000260001</t>
  </si>
  <si>
    <t>204020066004690000000260001</t>
  </si>
  <si>
    <t>207020068001690000000260001</t>
  </si>
  <si>
    <t>207020068002690000000260001</t>
  </si>
  <si>
    <t>218020070001690000000260001</t>
  </si>
  <si>
    <t>218020070002690000000260001</t>
  </si>
  <si>
    <t>218020070003690000000260001</t>
  </si>
  <si>
    <t>218020070004690000000260001</t>
  </si>
  <si>
    <t>218020070005690000000260001</t>
  </si>
  <si>
    <t>218020070006690000000260001</t>
  </si>
  <si>
    <t>218020070007690000000260001</t>
  </si>
  <si>
    <t>218020070008690000000260001</t>
  </si>
  <si>
    <t>218020070009690000000260001</t>
  </si>
  <si>
    <t>218020070010690000000260001</t>
  </si>
  <si>
    <t>218020070011690000000260001</t>
  </si>
  <si>
    <t>218020070012690000000260001</t>
  </si>
  <si>
    <t>218020070013690000000260001</t>
  </si>
  <si>
    <t>218020070014690000000260001</t>
  </si>
  <si>
    <t>218020070015690000000260001</t>
  </si>
  <si>
    <t>218020070016690000000260001</t>
  </si>
  <si>
    <t>218020070017690000000260001</t>
  </si>
  <si>
    <t>218020070018690000000260001</t>
  </si>
  <si>
    <t>218020071001690000000260001</t>
  </si>
  <si>
    <t>218020071002690000000260001</t>
  </si>
  <si>
    <t>218020071003690000000260001</t>
  </si>
  <si>
    <t>218020071004690000000260001</t>
  </si>
  <si>
    <t>218020072001690000000260001</t>
  </si>
  <si>
    <t>218020073001690000000260001</t>
  </si>
  <si>
    <t>218020074001690000000260001</t>
  </si>
  <si>
    <t>218020074002690000000260001</t>
  </si>
  <si>
    <t>218020075001690000000260001</t>
  </si>
  <si>
    <t>218020076001690000000260001</t>
  </si>
  <si>
    <t>218020076002690000000260001</t>
  </si>
  <si>
    <t>218020076003690000000260001</t>
  </si>
  <si>
    <t>218020076004690000000260001</t>
  </si>
  <si>
    <t>218020076005690000000260001</t>
  </si>
  <si>
    <t>218020076006690000000260001</t>
  </si>
  <si>
    <t>218020076007690000000260001</t>
  </si>
  <si>
    <t>218020076008690000000260001</t>
  </si>
  <si>
    <t>218020076009690000000260001</t>
  </si>
  <si>
    <t>218020076010690000000260001</t>
  </si>
  <si>
    <t>218020076011690000000260001</t>
  </si>
  <si>
    <t>218020076012690000000260001</t>
  </si>
  <si>
    <t>218020076013690000000260001</t>
  </si>
  <si>
    <t>218020076014690000000260001</t>
  </si>
  <si>
    <t>218020076015690000000260001</t>
  </si>
  <si>
    <t>218020076016690000000260001</t>
  </si>
  <si>
    <t>218020076017690000000260001</t>
  </si>
  <si>
    <t>218020076018690000000260001</t>
  </si>
  <si>
    <t>218020076019690000000260001</t>
  </si>
  <si>
    <t>218020076020690000000260001</t>
  </si>
  <si>
    <t>218020076021690000000260001</t>
  </si>
  <si>
    <t>218020076022690000000260001</t>
  </si>
  <si>
    <t>219020078001690000000260001</t>
  </si>
  <si>
    <t>219020078002690000000260001</t>
  </si>
  <si>
    <t>219020078003690000000260001</t>
  </si>
  <si>
    <t>219020078004690000000260001</t>
  </si>
  <si>
    <t>219020078005690000000260001</t>
  </si>
  <si>
    <t>219020078006690000000260001</t>
  </si>
  <si>
    <t>219020078007690000000260001</t>
  </si>
  <si>
    <t>219020078008690000000260001</t>
  </si>
  <si>
    <t>219020078009690000000260001</t>
  </si>
  <si>
    <t>219020078010690000000260001</t>
  </si>
  <si>
    <t>219020078011690000000260001</t>
  </si>
  <si>
    <t>219020078012690000000260001</t>
  </si>
  <si>
    <t>219020078013690000000260001</t>
  </si>
  <si>
    <t>219020078014690000000260001</t>
  </si>
  <si>
    <t>219020078015690000000260001</t>
  </si>
  <si>
    <t>219020078016690000000260001</t>
  </si>
  <si>
    <t>219020078017690000000260001</t>
  </si>
  <si>
    <t>219020078018690000000260001</t>
  </si>
  <si>
    <t>219020078019690000000260001</t>
  </si>
  <si>
    <t>219020078020690000000260001</t>
  </si>
  <si>
    <t>219020078021690000000260001</t>
  </si>
  <si>
    <t>219020078022690000000260001</t>
  </si>
  <si>
    <t>219020078023690000000260001</t>
  </si>
  <si>
    <t>219020078024690000000260001</t>
  </si>
  <si>
    <t>219020078025690000000260001</t>
  </si>
  <si>
    <t>219020078026690000000260001</t>
  </si>
  <si>
    <t>219020078027690000000260001</t>
  </si>
  <si>
    <t>219020078028690000000260001</t>
  </si>
  <si>
    <t>219020078029690000000260001</t>
  </si>
  <si>
    <t>219020078030690000000260001</t>
  </si>
  <si>
    <t>219020079001690000000260001</t>
  </si>
  <si>
    <t>219020079002690000000260001</t>
  </si>
  <si>
    <t>219020079003690000000260001</t>
  </si>
  <si>
    <t>219020079004690000000260001</t>
  </si>
  <si>
    <t>219020079005690000000260001</t>
  </si>
  <si>
    <t>219020079006690000000260001</t>
  </si>
  <si>
    <t>219020080001690000000260001</t>
  </si>
  <si>
    <t>219020080002690000000260001</t>
  </si>
  <si>
    <t>219020080003690000000260001</t>
  </si>
  <si>
    <t>219020080004690000000260001</t>
  </si>
  <si>
    <t>219020081001690000000260001</t>
  </si>
  <si>
    <t>219020081002690000000260001</t>
  </si>
  <si>
    <t>219020081003690000000260001</t>
  </si>
  <si>
    <t>219020081004690000000260001</t>
  </si>
  <si>
    <t>219020081005690000000260001</t>
  </si>
  <si>
    <t>Налоговые и неналоговые доходы/Задолженность и перерасчеты по отмененным налогам, сборам и иным обязательным платежам</t>
  </si>
  <si>
    <t>Оценка исполнения 
2025 года</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</si>
</sst>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419]General"/>
    <numFmt numFmtId="165" formatCode="#,##0.0"/>
    <numFmt numFmtId="166" formatCode="#,##0.00&quot;р.&quot;"/>
    <numFmt numFmtId="167" formatCode="?"/>
  </numFmts>
  <fonts count="16">
    <font>
      <sz val="11"/>
      <color theme="1"/>
      <name val="Calibri"/>
      <scheme val="minor"/>
    </font>
    <font>
      <sz val="10"/>
      <color indexed="64"/>
      <name val="Arial1"/>
    </font>
    <font>
      <sz val="10"/>
      <name val="Arial Cyr"/>
    </font>
    <font>
      <sz val="10"/>
      <color theme="1"/>
      <name val="PT Astra Serif"/>
      <family val="1"/>
      <charset val="204"/>
    </font>
    <font>
      <sz val="10"/>
      <name val="PT Astra Serif"/>
      <family val="1"/>
      <charset val="204"/>
    </font>
    <font>
      <sz val="14"/>
      <color theme="1"/>
      <name val="PT Astra Serif"/>
      <family val="1"/>
      <charset val="204"/>
    </font>
    <font>
      <b/>
      <sz val="13"/>
      <name val="PT Astra Serif"/>
      <family val="1"/>
      <charset val="204"/>
    </font>
    <font>
      <b/>
      <sz val="12"/>
      <name val="PT Astra Serif"/>
      <family val="1"/>
      <charset val="204"/>
    </font>
    <font>
      <b/>
      <sz val="10"/>
      <name val="PT Astra Serif"/>
      <family val="1"/>
      <charset val="204"/>
    </font>
    <font>
      <b/>
      <sz val="7"/>
      <name val="PT Astra Serif"/>
      <family val="1"/>
      <charset val="204"/>
    </font>
    <font>
      <b/>
      <sz val="7"/>
      <color theme="1"/>
      <name val="PT Astra Serif"/>
      <family val="1"/>
      <charset val="204"/>
    </font>
    <font>
      <sz val="7"/>
      <color theme="1"/>
      <name val="PT Astra Serif"/>
      <family val="1"/>
      <charset val="204"/>
    </font>
    <font>
      <sz val="7"/>
      <name val="PT Astra Serif"/>
      <family val="1"/>
      <charset val="204"/>
    </font>
    <font>
      <b/>
      <sz val="10"/>
      <color theme="1"/>
      <name val="PT Astra Serif"/>
      <family val="1"/>
      <charset val="204"/>
    </font>
    <font>
      <sz val="7"/>
      <color indexed="64"/>
      <name val="PT Astra Serif"/>
      <family val="1"/>
      <charset val="204"/>
    </font>
    <font>
      <sz val="11"/>
      <color theme="1"/>
      <name val="Calibri"/>
      <family val="2"/>
      <charset val="204"/>
      <scheme val="minor"/>
    </font>
  </fonts>
  <fills count="3">
    <fill>
      <patternFill patternType="none"/>
    </fill>
    <fill>
      <patternFill patternType="gray125"/>
    </fill>
    <fill>
      <patternFill patternType="solid">
        <fgColor theme="0"/>
        <bgColor theme="0"/>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164" fontId="1" fillId="0" borderId="0" applyBorder="0" applyProtection="0"/>
    <xf numFmtId="0" fontId="2" fillId="0" borderId="0"/>
    <xf numFmtId="9" fontId="15" fillId="0" borderId="0" applyFont="0" applyFill="0" applyBorder="0" applyProtection="0"/>
  </cellStyleXfs>
  <cellXfs count="124">
    <xf numFmtId="0" fontId="0" fillId="0" borderId="0" xfId="0"/>
    <xf numFmtId="0" fontId="3" fillId="0" borderId="0" xfId="0" applyFont="1"/>
    <xf numFmtId="0" fontId="3" fillId="0" borderId="0" xfId="0" applyFont="1" applyAlignment="1">
      <alignment horizontal="center" vertical="center" wrapText="1"/>
    </xf>
    <xf numFmtId="0" fontId="3" fillId="0" borderId="0" xfId="0" applyFont="1" applyAlignment="1">
      <alignment horizontal="left"/>
    </xf>
    <xf numFmtId="0" fontId="3" fillId="0" borderId="0" xfId="0" applyFont="1" applyAlignment="1">
      <alignment horizontal="center"/>
    </xf>
    <xf numFmtId="4" fontId="4" fillId="0" borderId="0" xfId="0" applyNumberFormat="1" applyFont="1"/>
    <xf numFmtId="4" fontId="4" fillId="0" borderId="0" xfId="0" applyNumberFormat="1" applyFont="1" applyAlignment="1">
      <alignment horizontal="right"/>
    </xf>
    <xf numFmtId="4" fontId="4" fillId="0" borderId="0" xfId="0" applyNumberFormat="1" applyFont="1" applyAlignment="1">
      <alignment horizontal="center"/>
    </xf>
    <xf numFmtId="0" fontId="4" fillId="0" borderId="0" xfId="0" applyFont="1"/>
    <xf numFmtId="0" fontId="5" fillId="0" borderId="0" xfId="0" applyFont="1"/>
    <xf numFmtId="0" fontId="7" fillId="0" borderId="0" xfId="0" applyFont="1" applyAlignment="1">
      <alignment horizontal="center" wrapText="1"/>
    </xf>
    <xf numFmtId="0" fontId="8" fillId="0" borderId="0" xfId="0" applyFont="1" applyAlignment="1">
      <alignment horizontal="center" wrapText="1"/>
    </xf>
    <xf numFmtId="0" fontId="8" fillId="0" borderId="0" xfId="0" applyFont="1" applyAlignment="1">
      <alignment horizontal="left" wrapText="1"/>
    </xf>
    <xf numFmtId="4" fontId="8" fillId="0" borderId="0" xfId="0" applyNumberFormat="1" applyFont="1" applyAlignment="1">
      <alignment horizontal="center" wrapText="1"/>
    </xf>
    <xf numFmtId="165" fontId="4" fillId="0" borderId="0" xfId="0" applyNumberFormat="1" applyFont="1" applyAlignment="1">
      <alignment horizontal="right" vertical="center"/>
    </xf>
    <xf numFmtId="0" fontId="3" fillId="0" borderId="0" xfId="0" applyFont="1" applyAlignment="1">
      <alignment horizontal="center" vertical="center"/>
    </xf>
    <xf numFmtId="0" fontId="9" fillId="0" borderId="0" xfId="2" applyFont="1" applyAlignment="1">
      <alignment horizontal="center" vertical="center" wrapText="1"/>
    </xf>
    <xf numFmtId="0" fontId="10" fillId="0" borderId="1" xfId="2" applyFont="1" applyBorder="1" applyAlignment="1">
      <alignment horizontal="center" vertical="center" wrapText="1"/>
    </xf>
    <xf numFmtId="0" fontId="10" fillId="0" borderId="0" xfId="2" applyFont="1" applyAlignment="1">
      <alignment horizontal="center" vertical="center" wrapText="1"/>
    </xf>
    <xf numFmtId="0" fontId="11" fillId="0" borderId="1" xfId="0" applyFont="1" applyBorder="1" applyAlignment="1">
      <alignment horizontal="center" vertical="center" wrapText="1"/>
    </xf>
    <xf numFmtId="0" fontId="11" fillId="0" borderId="1" xfId="0" applyFont="1" applyBorder="1" applyAlignment="1">
      <alignment horizontal="center" vertical="center"/>
    </xf>
    <xf numFmtId="3" fontId="12" fillId="0" borderId="1" xfId="0" applyNumberFormat="1" applyFont="1" applyBorder="1" applyAlignment="1">
      <alignment horizontal="center" vertical="center"/>
    </xf>
    <xf numFmtId="0" fontId="12" fillId="0" borderId="1" xfId="0" applyFont="1" applyBorder="1" applyAlignment="1">
      <alignment horizontal="center" vertical="center"/>
    </xf>
    <xf numFmtId="0" fontId="12" fillId="0" borderId="0" xfId="0" applyFont="1" applyAlignment="1">
      <alignment horizontal="center" vertical="center"/>
    </xf>
    <xf numFmtId="165" fontId="9" fillId="0" borderId="0" xfId="0" applyNumberFormat="1" applyFont="1" applyAlignment="1">
      <alignment horizontal="center" vertical="center"/>
    </xf>
    <xf numFmtId="165" fontId="12" fillId="0" borderId="0" xfId="2" applyNumberFormat="1" applyFont="1" applyAlignment="1">
      <alignment horizontal="center" vertical="center" wrapText="1"/>
    </xf>
    <xf numFmtId="165" fontId="11" fillId="0" borderId="0" xfId="0" applyNumberFormat="1" applyFont="1" applyAlignment="1">
      <alignment horizontal="right" vertical="center"/>
    </xf>
    <xf numFmtId="165" fontId="9" fillId="0" borderId="0" xfId="2" applyNumberFormat="1" applyFont="1" applyAlignment="1">
      <alignment horizontal="center" vertical="center" wrapText="1"/>
    </xf>
    <xf numFmtId="165" fontId="12" fillId="0" borderId="0" xfId="2" applyNumberFormat="1" applyFont="1" applyAlignment="1">
      <alignment horizontal="center" vertical="center"/>
    </xf>
    <xf numFmtId="165" fontId="12" fillId="0" borderId="0" xfId="0" applyNumberFormat="1" applyFont="1" applyAlignment="1">
      <alignment horizontal="center" vertical="center"/>
    </xf>
    <xf numFmtId="165" fontId="12" fillId="2" borderId="0" xfId="2" applyNumberFormat="1" applyFont="1" applyFill="1" applyAlignment="1">
      <alignment horizontal="center" vertical="center" wrapText="1"/>
    </xf>
    <xf numFmtId="165" fontId="12" fillId="2" borderId="0" xfId="2" applyNumberFormat="1" applyFont="1" applyFill="1" applyAlignment="1">
      <alignment horizontal="center" vertical="center"/>
    </xf>
    <xf numFmtId="165" fontId="9" fillId="0" borderId="0" xfId="0" applyNumberFormat="1" applyFont="1" applyAlignment="1">
      <alignment horizontal="center" vertical="center" wrapText="1"/>
    </xf>
    <xf numFmtId="0" fontId="13" fillId="0" borderId="0" xfId="0" applyFont="1"/>
    <xf numFmtId="165" fontId="11" fillId="0" borderId="0" xfId="2" applyNumberFormat="1" applyFont="1" applyAlignment="1">
      <alignment horizontal="center" vertical="center" wrapText="1"/>
    </xf>
    <xf numFmtId="165" fontId="11" fillId="0" borderId="0" xfId="2" applyNumberFormat="1" applyFont="1" applyAlignment="1">
      <alignment horizontal="center" vertical="center"/>
    </xf>
    <xf numFmtId="0" fontId="13" fillId="0" borderId="1" xfId="0" applyFont="1" applyBorder="1"/>
    <xf numFmtId="0" fontId="3" fillId="0" borderId="1" xfId="0" applyFont="1" applyBorder="1"/>
    <xf numFmtId="165" fontId="11" fillId="0" borderId="0" xfId="0" applyNumberFormat="1" applyFont="1" applyAlignment="1">
      <alignment horizontal="center" vertical="center"/>
    </xf>
    <xf numFmtId="0" fontId="4" fillId="0" borderId="1" xfId="0" applyFont="1" applyBorder="1"/>
    <xf numFmtId="165" fontId="9" fillId="0" borderId="0" xfId="2" applyNumberFormat="1" applyFont="1" applyAlignment="1">
      <alignment horizontal="center" vertical="center"/>
    </xf>
    <xf numFmtId="165" fontId="12" fillId="0" borderId="1" xfId="0" applyNumberFormat="1" applyFont="1" applyFill="1" applyBorder="1" applyAlignment="1">
      <alignment horizontal="center" vertical="center" wrapText="1"/>
    </xf>
    <xf numFmtId="165" fontId="9" fillId="0" borderId="1" xfId="0" applyNumberFormat="1" applyFont="1" applyFill="1" applyBorder="1" applyAlignment="1">
      <alignment horizontal="center" vertical="center"/>
    </xf>
    <xf numFmtId="165" fontId="11" fillId="0" borderId="1" xfId="0" applyNumberFormat="1" applyFont="1" applyFill="1" applyBorder="1" applyAlignment="1">
      <alignment horizontal="center" vertical="center"/>
    </xf>
    <xf numFmtId="49" fontId="12" fillId="0" borderId="1" xfId="2" applyNumberFormat="1" applyFont="1" applyFill="1" applyBorder="1" applyAlignment="1">
      <alignment horizontal="left" vertical="center" wrapText="1"/>
    </xf>
    <xf numFmtId="49" fontId="12" fillId="0" borderId="1" xfId="2" applyNumberFormat="1" applyFont="1" applyFill="1" applyBorder="1" applyAlignment="1">
      <alignment horizontal="center" vertical="center" wrapText="1"/>
    </xf>
    <xf numFmtId="166" fontId="12" fillId="0" borderId="1" xfId="2" applyNumberFormat="1" applyFont="1" applyFill="1" applyBorder="1" applyAlignment="1">
      <alignment horizontal="left" vertical="center" wrapText="1"/>
    </xf>
    <xf numFmtId="49" fontId="12" fillId="0" borderId="1" xfId="2" applyNumberFormat="1" applyFont="1" applyFill="1" applyBorder="1" applyAlignment="1">
      <alignment horizontal="center" vertical="center"/>
    </xf>
    <xf numFmtId="1" fontId="12" fillId="0" borderId="1" xfId="0" applyNumberFormat="1" applyFont="1" applyFill="1" applyBorder="1" applyAlignment="1">
      <alignment horizontal="center" vertical="center" wrapText="1"/>
    </xf>
    <xf numFmtId="0" fontId="12" fillId="0" borderId="1" xfId="0" applyFont="1" applyFill="1" applyBorder="1" applyAlignment="1">
      <alignment horizontal="left" vertical="center" wrapText="1"/>
    </xf>
    <xf numFmtId="1" fontId="9" fillId="0" borderId="1" xfId="0" applyNumberFormat="1" applyFont="1" applyFill="1" applyBorder="1" applyAlignment="1">
      <alignment horizontal="center" vertical="center"/>
    </xf>
    <xf numFmtId="0" fontId="9" fillId="0" borderId="1" xfId="0" applyFont="1" applyFill="1" applyBorder="1" applyAlignment="1">
      <alignment horizontal="left" vertical="center" wrapText="1"/>
    </xf>
    <xf numFmtId="0" fontId="11" fillId="0" borderId="1" xfId="0" applyFont="1" applyFill="1" applyBorder="1" applyAlignment="1">
      <alignment horizontal="center" vertical="center"/>
    </xf>
    <xf numFmtId="0" fontId="12" fillId="0" borderId="1" xfId="0" applyFont="1" applyFill="1" applyBorder="1" applyAlignment="1">
      <alignment horizontal="left" vertical="center"/>
    </xf>
    <xf numFmtId="0" fontId="11" fillId="0" borderId="1" xfId="0" applyFont="1" applyFill="1" applyBorder="1"/>
    <xf numFmtId="165" fontId="10" fillId="0" borderId="1" xfId="0" applyNumberFormat="1" applyFont="1" applyFill="1" applyBorder="1" applyAlignment="1">
      <alignment horizontal="center" vertical="center"/>
    </xf>
    <xf numFmtId="165" fontId="9" fillId="0" borderId="1" xfId="2" applyNumberFormat="1" applyFont="1" applyFill="1" applyBorder="1" applyAlignment="1">
      <alignment horizontal="center" vertical="center" wrapText="1"/>
    </xf>
    <xf numFmtId="1" fontId="12" fillId="0" borderId="1" xfId="0" applyNumberFormat="1" applyFont="1" applyFill="1" applyBorder="1" applyAlignment="1">
      <alignment horizontal="center" vertical="center"/>
    </xf>
    <xf numFmtId="165" fontId="12" fillId="0" borderId="1" xfId="0" applyNumberFormat="1" applyFont="1" applyFill="1" applyBorder="1" applyAlignment="1">
      <alignment horizontal="center" vertical="center"/>
    </xf>
    <xf numFmtId="165" fontId="12" fillId="0" borderId="1" xfId="2" applyNumberFormat="1" applyFont="1" applyFill="1" applyBorder="1" applyAlignment="1">
      <alignment horizontal="center" vertical="center"/>
    </xf>
    <xf numFmtId="0" fontId="12" fillId="0" borderId="1" xfId="2" applyFont="1" applyFill="1" applyBorder="1" applyAlignment="1">
      <alignment horizontal="left" vertical="center" wrapText="1"/>
    </xf>
    <xf numFmtId="0" fontId="12" fillId="0" borderId="1" xfId="0" applyFont="1" applyFill="1" applyBorder="1" applyAlignment="1">
      <alignment horizontal="center" vertical="center" wrapText="1"/>
    </xf>
    <xf numFmtId="167" fontId="12" fillId="0" borderId="1" xfId="2" applyNumberFormat="1" applyFont="1" applyFill="1" applyBorder="1" applyAlignment="1">
      <alignment horizontal="left" vertical="center" wrapText="1"/>
    </xf>
    <xf numFmtId="0" fontId="12" fillId="0" borderId="1" xfId="2" applyFont="1" applyFill="1" applyBorder="1" applyAlignment="1">
      <alignment horizontal="center" vertical="center" wrapText="1"/>
    </xf>
    <xf numFmtId="49" fontId="12" fillId="0" borderId="1" xfId="0" applyNumberFormat="1" applyFont="1" applyFill="1" applyBorder="1" applyAlignment="1">
      <alignment horizontal="center" vertical="center" wrapText="1"/>
    </xf>
    <xf numFmtId="49" fontId="12" fillId="0" borderId="1" xfId="0" applyNumberFormat="1" applyFont="1" applyFill="1" applyBorder="1" applyAlignment="1">
      <alignment horizontal="left" vertical="center"/>
    </xf>
    <xf numFmtId="49" fontId="11" fillId="0" borderId="1" xfId="2" applyNumberFormat="1" applyFont="1" applyFill="1" applyBorder="1" applyAlignment="1">
      <alignment horizontal="center" vertical="center" wrapText="1"/>
    </xf>
    <xf numFmtId="49" fontId="11" fillId="0" borderId="1" xfId="2" applyNumberFormat="1" applyFont="1" applyFill="1" applyBorder="1" applyAlignment="1">
      <alignment horizontal="left" vertical="center" wrapText="1"/>
    </xf>
    <xf numFmtId="49" fontId="11" fillId="0" borderId="1" xfId="2" applyNumberFormat="1" applyFont="1" applyFill="1" applyBorder="1" applyAlignment="1">
      <alignment horizontal="center" vertical="center"/>
    </xf>
    <xf numFmtId="1" fontId="11" fillId="0" borderId="1" xfId="0" applyNumberFormat="1" applyFont="1" applyFill="1" applyBorder="1" applyAlignment="1">
      <alignment horizontal="center" vertical="center" wrapText="1"/>
    </xf>
    <xf numFmtId="0" fontId="11" fillId="0" borderId="1" xfId="2" applyFont="1" applyFill="1" applyBorder="1" applyAlignment="1">
      <alignment horizontal="center" vertical="center" wrapText="1"/>
    </xf>
    <xf numFmtId="1" fontId="12" fillId="0" borderId="1" xfId="2" applyNumberFormat="1" applyFont="1" applyFill="1" applyBorder="1" applyAlignment="1">
      <alignment horizontal="center" vertical="center" wrapText="1"/>
    </xf>
    <xf numFmtId="165" fontId="9" fillId="0" borderId="1" xfId="0" applyNumberFormat="1" applyFont="1" applyFill="1" applyBorder="1" applyAlignment="1">
      <alignment horizontal="center" vertical="center" wrapText="1"/>
    </xf>
    <xf numFmtId="49" fontId="9" fillId="0" borderId="1" xfId="0" applyNumberFormat="1" applyFont="1" applyFill="1" applyBorder="1" applyAlignment="1">
      <alignment horizontal="left" vertical="center"/>
    </xf>
    <xf numFmtId="49" fontId="9" fillId="0" borderId="1" xfId="2" applyNumberFormat="1" applyFont="1" applyFill="1" applyBorder="1" applyAlignment="1">
      <alignment horizontal="center" vertical="center"/>
    </xf>
    <xf numFmtId="0" fontId="10" fillId="0" borderId="1" xfId="0" applyFont="1" applyFill="1" applyBorder="1" applyAlignment="1">
      <alignment horizontal="center" vertical="center"/>
    </xf>
    <xf numFmtId="1" fontId="12" fillId="0" borderId="1" xfId="2" applyNumberFormat="1" applyFont="1" applyFill="1" applyBorder="1" applyAlignment="1">
      <alignment horizontal="center" vertical="center"/>
    </xf>
    <xf numFmtId="49" fontId="14" fillId="0" borderId="1" xfId="2" applyNumberFormat="1" applyFont="1" applyFill="1" applyBorder="1" applyAlignment="1">
      <alignment horizontal="center" vertical="center" wrapText="1"/>
    </xf>
    <xf numFmtId="49" fontId="9" fillId="0" borderId="1" xfId="2" applyNumberFormat="1" applyFont="1" applyFill="1" applyBorder="1" applyAlignment="1">
      <alignment horizontal="left" vertical="center" wrapText="1"/>
    </xf>
    <xf numFmtId="1" fontId="11" fillId="0" borderId="1" xfId="2" applyNumberFormat="1" applyFont="1" applyFill="1" applyBorder="1" applyAlignment="1">
      <alignment horizontal="center" vertical="center" wrapText="1"/>
    </xf>
    <xf numFmtId="165" fontId="9" fillId="0" borderId="0" xfId="0" applyNumberFormat="1" applyFont="1" applyFill="1" applyAlignment="1">
      <alignment horizontal="center" vertical="center"/>
    </xf>
    <xf numFmtId="0" fontId="3" fillId="0" borderId="0" xfId="0" applyFont="1" applyFill="1"/>
    <xf numFmtId="49" fontId="12" fillId="0" borderId="1" xfId="0" applyNumberFormat="1" applyFont="1" applyFill="1" applyBorder="1" applyAlignment="1">
      <alignment horizontal="left" vertical="center" wrapText="1"/>
    </xf>
    <xf numFmtId="167" fontId="12" fillId="0" borderId="1" xfId="0" applyNumberFormat="1" applyFont="1" applyFill="1" applyBorder="1" applyAlignment="1">
      <alignment horizontal="left" vertical="center" wrapText="1"/>
    </xf>
    <xf numFmtId="49" fontId="11" fillId="0" borderId="1" xfId="0" applyNumberFormat="1" applyFont="1" applyFill="1" applyBorder="1" applyAlignment="1">
      <alignment horizontal="left" vertical="center" wrapText="1"/>
    </xf>
    <xf numFmtId="49" fontId="11" fillId="0" borderId="1" xfId="0" applyNumberFormat="1" applyFont="1" applyFill="1" applyBorder="1" applyAlignment="1">
      <alignment horizontal="center" vertical="center" wrapText="1"/>
    </xf>
    <xf numFmtId="167" fontId="11" fillId="0" borderId="1" xfId="0" applyNumberFormat="1" applyFont="1" applyFill="1" applyBorder="1" applyAlignment="1">
      <alignment horizontal="left" vertical="center" wrapText="1"/>
    </xf>
    <xf numFmtId="165" fontId="10" fillId="0" borderId="1" xfId="0" applyNumberFormat="1" applyFont="1" applyFill="1" applyBorder="1" applyAlignment="1">
      <alignment horizontal="center" vertical="center" wrapText="1"/>
    </xf>
    <xf numFmtId="165" fontId="12" fillId="0" borderId="0" xfId="0" applyNumberFormat="1" applyFont="1" applyFill="1" applyAlignment="1">
      <alignment horizontal="center" vertical="center"/>
    </xf>
    <xf numFmtId="0" fontId="3" fillId="0" borderId="1" xfId="0" applyFont="1" applyFill="1" applyBorder="1"/>
    <xf numFmtId="165" fontId="10" fillId="0" borderId="1" xfId="2" applyNumberFormat="1" applyFont="1" applyFill="1" applyBorder="1" applyAlignment="1">
      <alignment horizontal="center" vertical="center" wrapText="1"/>
    </xf>
    <xf numFmtId="0" fontId="14" fillId="0" borderId="1" xfId="0" applyFont="1" applyFill="1" applyBorder="1" applyAlignment="1">
      <alignment vertical="center" wrapText="1"/>
    </xf>
    <xf numFmtId="0" fontId="9" fillId="0" borderId="1" xfId="0" applyFont="1" applyFill="1" applyBorder="1" applyAlignment="1">
      <alignment horizontal="left"/>
    </xf>
    <xf numFmtId="0" fontId="9" fillId="0" borderId="1" xfId="0" applyFont="1" applyFill="1" applyBorder="1" applyAlignment="1">
      <alignment horizontal="center" vertical="center"/>
    </xf>
    <xf numFmtId="0" fontId="9" fillId="0" borderId="1" xfId="0" applyFont="1" applyFill="1" applyBorder="1" applyAlignment="1">
      <alignment horizontal="left" vertical="center"/>
    </xf>
    <xf numFmtId="3" fontId="9" fillId="0" borderId="1" xfId="0" applyNumberFormat="1" applyFont="1" applyFill="1" applyBorder="1" applyAlignment="1">
      <alignment horizontal="left" vertical="center" wrapText="1"/>
    </xf>
    <xf numFmtId="9" fontId="9" fillId="0" borderId="1" xfId="3" applyNumberFormat="1" applyFont="1" applyFill="1" applyBorder="1" applyAlignment="1">
      <alignment horizontal="left" vertical="center" wrapText="1"/>
    </xf>
    <xf numFmtId="0" fontId="12" fillId="0" borderId="1" xfId="3" applyNumberFormat="1" applyFont="1" applyFill="1" applyBorder="1" applyAlignment="1">
      <alignment horizontal="left" vertical="center" wrapText="1"/>
    </xf>
    <xf numFmtId="2" fontId="12" fillId="0" borderId="1" xfId="0" applyNumberFormat="1" applyFont="1" applyFill="1" applyBorder="1" applyAlignment="1">
      <alignment horizontal="left" vertical="center" wrapText="1"/>
    </xf>
    <xf numFmtId="0" fontId="12" fillId="0" borderId="1" xfId="0" applyFont="1" applyFill="1" applyBorder="1" applyAlignment="1">
      <alignment horizontal="left"/>
    </xf>
    <xf numFmtId="2" fontId="12" fillId="0" borderId="1" xfId="2" applyNumberFormat="1" applyFont="1" applyFill="1" applyBorder="1" applyAlignment="1">
      <alignment horizontal="left" vertical="center" wrapText="1"/>
    </xf>
    <xf numFmtId="0" fontId="3" fillId="0" borderId="1" xfId="0" applyFont="1" applyFill="1" applyBorder="1" applyAlignment="1">
      <alignment horizontal="left"/>
    </xf>
    <xf numFmtId="0" fontId="4" fillId="0" borderId="1" xfId="0" applyFont="1" applyFill="1" applyBorder="1"/>
    <xf numFmtId="165" fontId="12" fillId="0" borderId="0" xfId="2" applyNumberFormat="1" applyFont="1" applyFill="1" applyAlignment="1">
      <alignment horizontal="center" vertical="center"/>
    </xf>
    <xf numFmtId="4" fontId="10" fillId="0" borderId="1" xfId="0" applyNumberFormat="1" applyFont="1" applyFill="1" applyBorder="1" applyAlignment="1">
      <alignment horizontal="center" vertical="center"/>
    </xf>
    <xf numFmtId="49" fontId="9" fillId="0" borderId="1" xfId="0" applyNumberFormat="1" applyFont="1" applyFill="1" applyBorder="1" applyAlignment="1">
      <alignment horizontal="left" vertical="center" wrapText="1"/>
    </xf>
    <xf numFmtId="49" fontId="9" fillId="0" borderId="1" xfId="0" applyNumberFormat="1" applyFont="1" applyFill="1" applyBorder="1" applyAlignment="1">
      <alignment horizontal="center" vertical="center" wrapText="1"/>
    </xf>
    <xf numFmtId="167" fontId="9" fillId="0" borderId="1" xfId="0" applyNumberFormat="1" applyFont="1" applyFill="1" applyBorder="1" applyAlignment="1">
      <alignment horizontal="left" vertical="center" wrapText="1"/>
    </xf>
    <xf numFmtId="0" fontId="11" fillId="0" borderId="1" xfId="0" applyFont="1" applyFill="1" applyBorder="1" applyAlignment="1">
      <alignment horizontal="center" vertical="center" wrapText="1"/>
    </xf>
    <xf numFmtId="0" fontId="3" fillId="0" borderId="1" xfId="0" applyFont="1" applyFill="1" applyBorder="1" applyAlignment="1">
      <alignment horizontal="center"/>
    </xf>
    <xf numFmtId="4" fontId="9" fillId="0" borderId="0" xfId="0" applyNumberFormat="1" applyFont="1" applyFill="1"/>
    <xf numFmtId="165" fontId="12" fillId="0" borderId="1" xfId="2" applyNumberFormat="1" applyFont="1" applyFill="1" applyBorder="1" applyAlignment="1">
      <alignment horizontal="center" vertical="center" wrapText="1"/>
    </xf>
    <xf numFmtId="165" fontId="11" fillId="0" borderId="1" xfId="2" applyNumberFormat="1" applyFont="1" applyFill="1" applyBorder="1" applyAlignment="1">
      <alignment horizontal="center" vertical="center" wrapText="1"/>
    </xf>
    <xf numFmtId="165" fontId="11" fillId="0" borderId="1" xfId="2" applyNumberFormat="1" applyFont="1" applyFill="1" applyBorder="1" applyAlignment="1">
      <alignment horizontal="center" vertical="center"/>
    </xf>
    <xf numFmtId="165" fontId="11" fillId="0" borderId="1" xfId="0" applyNumberFormat="1" applyFont="1" applyFill="1" applyBorder="1" applyAlignment="1">
      <alignment horizontal="center" vertical="center" wrapText="1"/>
    </xf>
    <xf numFmtId="165" fontId="9" fillId="0" borderId="1" xfId="2" applyNumberFormat="1" applyFont="1" applyFill="1" applyBorder="1" applyAlignment="1">
      <alignment horizontal="center" vertical="center"/>
    </xf>
    <xf numFmtId="49" fontId="9" fillId="0" borderId="1" xfId="2" applyNumberFormat="1" applyFont="1" applyFill="1" applyBorder="1" applyAlignment="1">
      <alignment horizontal="center" vertical="center" wrapText="1"/>
    </xf>
    <xf numFmtId="4" fontId="4" fillId="0" borderId="0" xfId="0" applyNumberFormat="1" applyFont="1" applyFill="1" applyAlignment="1">
      <alignment horizontal="center"/>
    </xf>
    <xf numFmtId="0" fontId="3" fillId="0" borderId="1" xfId="0" applyFont="1" applyFill="1" applyBorder="1" applyAlignment="1">
      <alignment horizontal="center" vertical="center" wrapText="1"/>
    </xf>
    <xf numFmtId="0" fontId="6" fillId="0" borderId="0" xfId="0" applyFont="1" applyAlignment="1">
      <alignment horizontal="center" wrapText="1"/>
    </xf>
    <xf numFmtId="0" fontId="9" fillId="0" borderId="1" xfId="2" applyFont="1" applyBorder="1" applyAlignment="1">
      <alignment horizontal="center" vertical="center" wrapText="1"/>
    </xf>
    <xf numFmtId="0" fontId="9" fillId="0" borderId="1" xfId="0" applyFont="1" applyBorder="1" applyAlignment="1">
      <alignment horizontal="center" vertical="center" wrapText="1"/>
    </xf>
    <xf numFmtId="4" fontId="9" fillId="0" borderId="1" xfId="2" applyNumberFormat="1" applyFont="1" applyBorder="1" applyAlignment="1">
      <alignment horizontal="center" vertical="center" wrapText="1"/>
    </xf>
    <xf numFmtId="4" fontId="9" fillId="0" borderId="1" xfId="0" applyNumberFormat="1" applyFont="1" applyBorder="1" applyAlignment="1">
      <alignment horizontal="center" vertical="center" wrapText="1"/>
    </xf>
  </cellXfs>
  <cellStyles count="4">
    <cellStyle name="Excel Built-in Normal" xfId="1"/>
    <cellStyle name="Обычный" xfId="0" builtinId="0"/>
    <cellStyle name="Обычный 2" xfId="2"/>
    <cellStyle name="Процентный"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a:ea typeface="Arial"/>
        <a:cs typeface="Arial"/>
      </a:majorFont>
      <a:minorFont>
        <a:latin typeface="Calibri"/>
        <a:ea typeface="Arial"/>
        <a:cs typeface="Arial"/>
      </a:minorFont>
    </a:fontScheme>
    <a:fmtScheme name="Стандартная">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CH527"/>
  <sheetViews>
    <sheetView tabSelected="1" view="pageBreakPreview" zoomScale="60" zoomScaleNormal="140" workbookViewId="0">
      <selection activeCell="R4" sqref="R4:R6"/>
    </sheetView>
  </sheetViews>
  <sheetFormatPr defaultRowHeight="12.75"/>
  <cols>
    <col min="1" max="1" width="20.28515625" style="2" customWidth="1"/>
    <col min="2" max="2" width="19.28515625" style="3" customWidth="1"/>
    <col min="3" max="3" width="14.5703125" style="1" customWidth="1"/>
    <col min="4" max="4" width="36.140625" style="3" customWidth="1"/>
    <col min="5" max="5" width="4.42578125" style="1" customWidth="1"/>
    <col min="6" max="6" width="14.7109375" style="4" customWidth="1"/>
    <col min="7" max="7" width="10.42578125" style="5" customWidth="1"/>
    <col min="8" max="8" width="9.5703125" style="6" customWidth="1"/>
    <col min="9" max="9" width="10.7109375" style="7" customWidth="1"/>
    <col min="10" max="10" width="10.28515625" style="8" customWidth="1"/>
    <col min="11" max="11" width="11.7109375" style="8" customWidth="1"/>
    <col min="12" max="12" width="11.5703125" style="8" customWidth="1"/>
    <col min="13" max="13" width="8.85546875" style="8" customWidth="1"/>
    <col min="14" max="218" width="9.140625" style="1"/>
    <col min="219" max="220" width="22.42578125" style="1" customWidth="1"/>
    <col min="221" max="221" width="21.7109375" style="1" customWidth="1"/>
    <col min="222" max="222" width="17.85546875" style="1" customWidth="1"/>
    <col min="223" max="223" width="41.85546875" style="1" customWidth="1"/>
    <col min="224" max="224" width="4.42578125" style="1" customWidth="1"/>
    <col min="225" max="225" width="14.7109375" style="1" customWidth="1"/>
    <col min="226" max="226" width="10" style="1" customWidth="1"/>
    <col min="227" max="227" width="10.140625" style="1" customWidth="1"/>
    <col min="228" max="228" width="10" style="1" customWidth="1"/>
    <col min="229" max="229" width="9.42578125" style="1" customWidth="1"/>
    <col min="230" max="230" width="10.28515625" style="1" customWidth="1"/>
    <col min="231" max="232" width="8.85546875" style="1" customWidth="1"/>
    <col min="233" max="233" width="20.28515625" style="1" customWidth="1"/>
    <col min="234" max="234" width="9.140625" style="1"/>
    <col min="235" max="235" width="14" style="1" customWidth="1"/>
    <col min="236" max="237" width="9.140625" style="1"/>
    <col min="238" max="238" width="12" style="1" customWidth="1"/>
    <col min="239" max="245" width="9.140625" style="1"/>
    <col min="246" max="246" width="34.85546875" style="1" customWidth="1"/>
    <col min="247" max="474" width="9.140625" style="1"/>
    <col min="475" max="476" width="22.42578125" style="1" customWidth="1"/>
    <col min="477" max="477" width="21.7109375" style="1" customWidth="1"/>
    <col min="478" max="478" width="17.85546875" style="1" customWidth="1"/>
    <col min="479" max="479" width="41.85546875" style="1" customWidth="1"/>
    <col min="480" max="480" width="4.42578125" style="1" customWidth="1"/>
    <col min="481" max="481" width="14.7109375" style="1" customWidth="1"/>
    <col min="482" max="482" width="10" style="1" customWidth="1"/>
    <col min="483" max="483" width="10.140625" style="1" customWidth="1"/>
    <col min="484" max="484" width="10" style="1" customWidth="1"/>
    <col min="485" max="485" width="9.42578125" style="1" customWidth="1"/>
    <col min="486" max="486" width="10.28515625" style="1" customWidth="1"/>
    <col min="487" max="488" width="8.85546875" style="1" customWidth="1"/>
    <col min="489" max="489" width="20.28515625" style="1" customWidth="1"/>
    <col min="490" max="490" width="9.140625" style="1"/>
    <col min="491" max="491" width="14" style="1" customWidth="1"/>
    <col min="492" max="493" width="9.140625" style="1"/>
    <col min="494" max="494" width="12" style="1" customWidth="1"/>
    <col min="495" max="501" width="9.140625" style="1"/>
    <col min="502" max="502" width="34.85546875" style="1" customWidth="1"/>
    <col min="503" max="730" width="9.140625" style="1"/>
    <col min="731" max="732" width="22.42578125" style="1" customWidth="1"/>
    <col min="733" max="733" width="21.7109375" style="1" customWidth="1"/>
    <col min="734" max="734" width="17.85546875" style="1" customWidth="1"/>
    <col min="735" max="735" width="41.85546875" style="1" customWidth="1"/>
    <col min="736" max="736" width="4.42578125" style="1" customWidth="1"/>
    <col min="737" max="737" width="14.7109375" style="1" customWidth="1"/>
    <col min="738" max="738" width="10" style="1" customWidth="1"/>
    <col min="739" max="739" width="10.140625" style="1" customWidth="1"/>
    <col min="740" max="740" width="10" style="1" customWidth="1"/>
    <col min="741" max="741" width="9.42578125" style="1" customWidth="1"/>
    <col min="742" max="742" width="10.28515625" style="1" customWidth="1"/>
    <col min="743" max="744" width="8.85546875" style="1" customWidth="1"/>
    <col min="745" max="745" width="20.28515625" style="1" customWidth="1"/>
    <col min="746" max="746" width="9.140625" style="1"/>
    <col min="747" max="747" width="14" style="1" customWidth="1"/>
    <col min="748" max="749" width="9.140625" style="1"/>
    <col min="750" max="750" width="12" style="1" customWidth="1"/>
    <col min="751" max="757" width="9.140625" style="1"/>
    <col min="758" max="758" width="34.85546875" style="1" customWidth="1"/>
    <col min="759" max="986" width="9.140625" style="1"/>
    <col min="987" max="988" width="22.42578125" style="1" customWidth="1"/>
    <col min="989" max="989" width="21.7109375" style="1" customWidth="1"/>
    <col min="990" max="990" width="17.85546875" style="1" customWidth="1"/>
    <col min="991" max="991" width="41.85546875" style="1" customWidth="1"/>
    <col min="992" max="992" width="4.42578125" style="1" customWidth="1"/>
    <col min="993" max="993" width="14.7109375" style="1" customWidth="1"/>
    <col min="994" max="994" width="10" style="1" customWidth="1"/>
    <col min="995" max="995" width="10.140625" style="1" customWidth="1"/>
    <col min="996" max="996" width="10" style="1" customWidth="1"/>
    <col min="997" max="997" width="9.42578125" style="1" customWidth="1"/>
    <col min="998" max="998" width="10.28515625" style="1" customWidth="1"/>
    <col min="999" max="1000" width="8.85546875" style="1" customWidth="1"/>
    <col min="1001" max="1001" width="20.28515625" style="1" customWidth="1"/>
    <col min="1002" max="1002" width="9.140625" style="1"/>
    <col min="1003" max="1003" width="14" style="1" customWidth="1"/>
    <col min="1004" max="1005" width="9.140625" style="1"/>
    <col min="1006" max="1006" width="12" style="1" customWidth="1"/>
    <col min="1007" max="1013" width="9.140625" style="1"/>
    <col min="1014" max="1014" width="34.85546875" style="1" customWidth="1"/>
    <col min="1015" max="1242" width="9.140625" style="1"/>
    <col min="1243" max="1244" width="22.42578125" style="1" customWidth="1"/>
    <col min="1245" max="1245" width="21.7109375" style="1" customWidth="1"/>
    <col min="1246" max="1246" width="17.85546875" style="1" customWidth="1"/>
    <col min="1247" max="1247" width="41.85546875" style="1" customWidth="1"/>
    <col min="1248" max="1248" width="4.42578125" style="1" customWidth="1"/>
    <col min="1249" max="1249" width="14.7109375" style="1" customWidth="1"/>
    <col min="1250" max="1250" width="10" style="1" customWidth="1"/>
    <col min="1251" max="1251" width="10.140625" style="1" customWidth="1"/>
    <col min="1252" max="1252" width="10" style="1" customWidth="1"/>
    <col min="1253" max="1253" width="9.42578125" style="1" customWidth="1"/>
    <col min="1254" max="1254" width="10.28515625" style="1" customWidth="1"/>
    <col min="1255" max="1256" width="8.85546875" style="1" customWidth="1"/>
    <col min="1257" max="1257" width="20.28515625" style="1" customWidth="1"/>
    <col min="1258" max="1258" width="9.140625" style="1"/>
    <col min="1259" max="1259" width="14" style="1" customWidth="1"/>
    <col min="1260" max="1261" width="9.140625" style="1"/>
    <col min="1262" max="1262" width="12" style="1" customWidth="1"/>
    <col min="1263" max="1269" width="9.140625" style="1"/>
    <col min="1270" max="1270" width="34.85546875" style="1" customWidth="1"/>
    <col min="1271" max="1498" width="9.140625" style="1"/>
    <col min="1499" max="1500" width="22.42578125" style="1" customWidth="1"/>
    <col min="1501" max="1501" width="21.7109375" style="1" customWidth="1"/>
    <col min="1502" max="1502" width="17.85546875" style="1" customWidth="1"/>
    <col min="1503" max="1503" width="41.85546875" style="1" customWidth="1"/>
    <col min="1504" max="1504" width="4.42578125" style="1" customWidth="1"/>
    <col min="1505" max="1505" width="14.7109375" style="1" customWidth="1"/>
    <col min="1506" max="1506" width="10" style="1" customWidth="1"/>
    <col min="1507" max="1507" width="10.140625" style="1" customWidth="1"/>
    <col min="1508" max="1508" width="10" style="1" customWidth="1"/>
    <col min="1509" max="1509" width="9.42578125" style="1" customWidth="1"/>
    <col min="1510" max="1510" width="10.28515625" style="1" customWidth="1"/>
    <col min="1511" max="1512" width="8.85546875" style="1" customWidth="1"/>
    <col min="1513" max="1513" width="20.28515625" style="1" customWidth="1"/>
    <col min="1514" max="1514" width="9.140625" style="1"/>
    <col min="1515" max="1515" width="14" style="1" customWidth="1"/>
    <col min="1516" max="1517" width="9.140625" style="1"/>
    <col min="1518" max="1518" width="12" style="1" customWidth="1"/>
    <col min="1519" max="1525" width="9.140625" style="1"/>
    <col min="1526" max="1526" width="34.85546875" style="1" customWidth="1"/>
    <col min="1527" max="1754" width="9.140625" style="1"/>
    <col min="1755" max="1756" width="22.42578125" style="1" customWidth="1"/>
    <col min="1757" max="1757" width="21.7109375" style="1" customWidth="1"/>
    <col min="1758" max="1758" width="17.85546875" style="1" customWidth="1"/>
    <col min="1759" max="1759" width="41.85546875" style="1" customWidth="1"/>
    <col min="1760" max="1760" width="4.42578125" style="1" customWidth="1"/>
    <col min="1761" max="1761" width="14.7109375" style="1" customWidth="1"/>
    <col min="1762" max="1762" width="10" style="1" customWidth="1"/>
    <col min="1763" max="1763" width="10.140625" style="1" customWidth="1"/>
    <col min="1764" max="1764" width="10" style="1" customWidth="1"/>
    <col min="1765" max="1765" width="9.42578125" style="1" customWidth="1"/>
    <col min="1766" max="1766" width="10.28515625" style="1" customWidth="1"/>
    <col min="1767" max="1768" width="8.85546875" style="1" customWidth="1"/>
    <col min="1769" max="1769" width="20.28515625" style="1" customWidth="1"/>
    <col min="1770" max="1770" width="9.140625" style="1"/>
    <col min="1771" max="1771" width="14" style="1" customWidth="1"/>
    <col min="1772" max="1773" width="9.140625" style="1"/>
    <col min="1774" max="1774" width="12" style="1" customWidth="1"/>
    <col min="1775" max="1781" width="9.140625" style="1"/>
    <col min="1782" max="1782" width="34.85546875" style="1" customWidth="1"/>
    <col min="1783" max="2010" width="9.140625" style="1"/>
    <col min="2011" max="2012" width="22.42578125" style="1" customWidth="1"/>
    <col min="2013" max="2013" width="21.7109375" style="1" customWidth="1"/>
    <col min="2014" max="2014" width="17.85546875" style="1" customWidth="1"/>
    <col min="2015" max="2015" width="41.85546875" style="1" customWidth="1"/>
    <col min="2016" max="2016" width="4.42578125" style="1" customWidth="1"/>
    <col min="2017" max="2017" width="14.7109375" style="1" customWidth="1"/>
    <col min="2018" max="2018" width="10" style="1" customWidth="1"/>
    <col min="2019" max="2019" width="10.140625" style="1" customWidth="1"/>
    <col min="2020" max="2020" width="10" style="1" customWidth="1"/>
    <col min="2021" max="2021" width="9.42578125" style="1" customWidth="1"/>
    <col min="2022" max="2022" width="10.28515625" style="1" customWidth="1"/>
    <col min="2023" max="2024" width="8.85546875" style="1" customWidth="1"/>
    <col min="2025" max="2025" width="20.28515625" style="1" customWidth="1"/>
    <col min="2026" max="2026" width="9.140625" style="1"/>
    <col min="2027" max="2027" width="14" style="1" customWidth="1"/>
    <col min="2028" max="2029" width="9.140625" style="1"/>
    <col min="2030" max="2030" width="12" style="1" customWidth="1"/>
    <col min="2031" max="2037" width="9.140625" style="1"/>
    <col min="2038" max="2038" width="34.85546875" style="1" customWidth="1"/>
    <col min="2039" max="2266" width="9.140625" style="1"/>
    <col min="2267" max="2268" width="22.42578125" style="1" customWidth="1"/>
    <col min="2269" max="2269" width="21.7109375" style="1" customWidth="1"/>
    <col min="2270" max="2270" width="17.85546875" style="1" customWidth="1"/>
    <col min="2271" max="2271" width="41.85546875" style="1" customWidth="1"/>
    <col min="2272" max="2272" width="4.42578125" style="1" customWidth="1"/>
    <col min="2273" max="2273" width="14.7109375" style="1" customWidth="1"/>
    <col min="2274" max="2274" width="10" style="1" customWidth="1"/>
    <col min="2275" max="2275" width="10.140625" style="1" customWidth="1"/>
    <col min="2276" max="2276" width="10" style="1" customWidth="1"/>
    <col min="2277" max="2277" width="9.42578125" style="1" customWidth="1"/>
    <col min="2278" max="2278" width="10.28515625" style="1" customWidth="1"/>
    <col min="2279" max="2280" width="8.85546875" style="1" customWidth="1"/>
    <col min="2281" max="2281" width="20.28515625" style="1" customWidth="1"/>
    <col min="2282" max="2282" width="9.140625" style="1"/>
    <col min="2283" max="2283" width="14" style="1" customWidth="1"/>
    <col min="2284" max="2285" width="9.140625" style="1"/>
    <col min="2286" max="2286" width="12" style="1" customWidth="1"/>
    <col min="2287" max="2293" width="9.140625" style="1"/>
    <col min="2294" max="2294" width="34.85546875" style="1" customWidth="1"/>
    <col min="2295" max="2522" width="9.140625" style="1"/>
    <col min="2523" max="2524" width="22.42578125" style="1" customWidth="1"/>
    <col min="2525" max="2525" width="21.7109375" style="1" customWidth="1"/>
    <col min="2526" max="2526" width="17.85546875" style="1" customWidth="1"/>
    <col min="2527" max="2527" width="41.85546875" style="1" customWidth="1"/>
    <col min="2528" max="2528" width="4.42578125" style="1" customWidth="1"/>
    <col min="2529" max="2529" width="14.7109375" style="1" customWidth="1"/>
    <col min="2530" max="2530" width="10" style="1" customWidth="1"/>
    <col min="2531" max="2531" width="10.140625" style="1" customWidth="1"/>
    <col min="2532" max="2532" width="10" style="1" customWidth="1"/>
    <col min="2533" max="2533" width="9.42578125" style="1" customWidth="1"/>
    <col min="2534" max="2534" width="10.28515625" style="1" customWidth="1"/>
    <col min="2535" max="2536" width="8.85546875" style="1" customWidth="1"/>
    <col min="2537" max="2537" width="20.28515625" style="1" customWidth="1"/>
    <col min="2538" max="2538" width="9.140625" style="1"/>
    <col min="2539" max="2539" width="14" style="1" customWidth="1"/>
    <col min="2540" max="2541" width="9.140625" style="1"/>
    <col min="2542" max="2542" width="12" style="1" customWidth="1"/>
    <col min="2543" max="2549" width="9.140625" style="1"/>
    <col min="2550" max="2550" width="34.85546875" style="1" customWidth="1"/>
    <col min="2551" max="2778" width="9.140625" style="1"/>
    <col min="2779" max="2780" width="22.42578125" style="1" customWidth="1"/>
    <col min="2781" max="2781" width="21.7109375" style="1" customWidth="1"/>
    <col min="2782" max="2782" width="17.85546875" style="1" customWidth="1"/>
    <col min="2783" max="2783" width="41.85546875" style="1" customWidth="1"/>
    <col min="2784" max="2784" width="4.42578125" style="1" customWidth="1"/>
    <col min="2785" max="2785" width="14.7109375" style="1" customWidth="1"/>
    <col min="2786" max="2786" width="10" style="1" customWidth="1"/>
    <col min="2787" max="2787" width="10.140625" style="1" customWidth="1"/>
    <col min="2788" max="2788" width="10" style="1" customWidth="1"/>
    <col min="2789" max="2789" width="9.42578125" style="1" customWidth="1"/>
    <col min="2790" max="2790" width="10.28515625" style="1" customWidth="1"/>
    <col min="2791" max="2792" width="8.85546875" style="1" customWidth="1"/>
    <col min="2793" max="2793" width="20.28515625" style="1" customWidth="1"/>
    <col min="2794" max="2794" width="9.140625" style="1"/>
    <col min="2795" max="2795" width="14" style="1" customWidth="1"/>
    <col min="2796" max="2797" width="9.140625" style="1"/>
    <col min="2798" max="2798" width="12" style="1" customWidth="1"/>
    <col min="2799" max="2805" width="9.140625" style="1"/>
    <col min="2806" max="2806" width="34.85546875" style="1" customWidth="1"/>
    <col min="2807" max="3034" width="9.140625" style="1"/>
    <col min="3035" max="3036" width="22.42578125" style="1" customWidth="1"/>
    <col min="3037" max="3037" width="21.7109375" style="1" customWidth="1"/>
    <col min="3038" max="3038" width="17.85546875" style="1" customWidth="1"/>
    <col min="3039" max="3039" width="41.85546875" style="1" customWidth="1"/>
    <col min="3040" max="3040" width="4.42578125" style="1" customWidth="1"/>
    <col min="3041" max="3041" width="14.7109375" style="1" customWidth="1"/>
    <col min="3042" max="3042" width="10" style="1" customWidth="1"/>
    <col min="3043" max="3043" width="10.140625" style="1" customWidth="1"/>
    <col min="3044" max="3044" width="10" style="1" customWidth="1"/>
    <col min="3045" max="3045" width="9.42578125" style="1" customWidth="1"/>
    <col min="3046" max="3046" width="10.28515625" style="1" customWidth="1"/>
    <col min="3047" max="3048" width="8.85546875" style="1" customWidth="1"/>
    <col min="3049" max="3049" width="20.28515625" style="1" customWidth="1"/>
    <col min="3050" max="3050" width="9.140625" style="1"/>
    <col min="3051" max="3051" width="14" style="1" customWidth="1"/>
    <col min="3052" max="3053" width="9.140625" style="1"/>
    <col min="3054" max="3054" width="12" style="1" customWidth="1"/>
    <col min="3055" max="3061" width="9.140625" style="1"/>
    <col min="3062" max="3062" width="34.85546875" style="1" customWidth="1"/>
    <col min="3063" max="3290" width="9.140625" style="1"/>
    <col min="3291" max="3292" width="22.42578125" style="1" customWidth="1"/>
    <col min="3293" max="3293" width="21.7109375" style="1" customWidth="1"/>
    <col min="3294" max="3294" width="17.85546875" style="1" customWidth="1"/>
    <col min="3295" max="3295" width="41.85546875" style="1" customWidth="1"/>
    <col min="3296" max="3296" width="4.42578125" style="1" customWidth="1"/>
    <col min="3297" max="3297" width="14.7109375" style="1" customWidth="1"/>
    <col min="3298" max="3298" width="10" style="1" customWidth="1"/>
    <col min="3299" max="3299" width="10.140625" style="1" customWidth="1"/>
    <col min="3300" max="3300" width="10" style="1" customWidth="1"/>
    <col min="3301" max="3301" width="9.42578125" style="1" customWidth="1"/>
    <col min="3302" max="3302" width="10.28515625" style="1" customWidth="1"/>
    <col min="3303" max="3304" width="8.85546875" style="1" customWidth="1"/>
    <col min="3305" max="3305" width="20.28515625" style="1" customWidth="1"/>
    <col min="3306" max="3306" width="9.140625" style="1"/>
    <col min="3307" max="3307" width="14" style="1" customWidth="1"/>
    <col min="3308" max="3309" width="9.140625" style="1"/>
    <col min="3310" max="3310" width="12" style="1" customWidth="1"/>
    <col min="3311" max="3317" width="9.140625" style="1"/>
    <col min="3318" max="3318" width="34.85546875" style="1" customWidth="1"/>
    <col min="3319" max="3546" width="9.140625" style="1"/>
    <col min="3547" max="3548" width="22.42578125" style="1" customWidth="1"/>
    <col min="3549" max="3549" width="21.7109375" style="1" customWidth="1"/>
    <col min="3550" max="3550" width="17.85546875" style="1" customWidth="1"/>
    <col min="3551" max="3551" width="41.85546875" style="1" customWidth="1"/>
    <col min="3552" max="3552" width="4.42578125" style="1" customWidth="1"/>
    <col min="3553" max="3553" width="14.7109375" style="1" customWidth="1"/>
    <col min="3554" max="3554" width="10" style="1" customWidth="1"/>
    <col min="3555" max="3555" width="10.140625" style="1" customWidth="1"/>
    <col min="3556" max="3556" width="10" style="1" customWidth="1"/>
    <col min="3557" max="3557" width="9.42578125" style="1" customWidth="1"/>
    <col min="3558" max="3558" width="10.28515625" style="1" customWidth="1"/>
    <col min="3559" max="3560" width="8.85546875" style="1" customWidth="1"/>
    <col min="3561" max="3561" width="20.28515625" style="1" customWidth="1"/>
    <col min="3562" max="3562" width="9.140625" style="1"/>
    <col min="3563" max="3563" width="14" style="1" customWidth="1"/>
    <col min="3564" max="3565" width="9.140625" style="1"/>
    <col min="3566" max="3566" width="12" style="1" customWidth="1"/>
    <col min="3567" max="3573" width="9.140625" style="1"/>
    <col min="3574" max="3574" width="34.85546875" style="1" customWidth="1"/>
    <col min="3575" max="3802" width="9.140625" style="1"/>
    <col min="3803" max="3804" width="22.42578125" style="1" customWidth="1"/>
    <col min="3805" max="3805" width="21.7109375" style="1" customWidth="1"/>
    <col min="3806" max="3806" width="17.85546875" style="1" customWidth="1"/>
    <col min="3807" max="3807" width="41.85546875" style="1" customWidth="1"/>
    <col min="3808" max="3808" width="4.42578125" style="1" customWidth="1"/>
    <col min="3809" max="3809" width="14.7109375" style="1" customWidth="1"/>
    <col min="3810" max="3810" width="10" style="1" customWidth="1"/>
    <col min="3811" max="3811" width="10.140625" style="1" customWidth="1"/>
    <col min="3812" max="3812" width="10" style="1" customWidth="1"/>
    <col min="3813" max="3813" width="9.42578125" style="1" customWidth="1"/>
    <col min="3814" max="3814" width="10.28515625" style="1" customWidth="1"/>
    <col min="3815" max="3816" width="8.85546875" style="1" customWidth="1"/>
    <col min="3817" max="3817" width="20.28515625" style="1" customWidth="1"/>
    <col min="3818" max="3818" width="9.140625" style="1"/>
    <col min="3819" max="3819" width="14" style="1" customWidth="1"/>
    <col min="3820" max="3821" width="9.140625" style="1"/>
    <col min="3822" max="3822" width="12" style="1" customWidth="1"/>
    <col min="3823" max="3829" width="9.140625" style="1"/>
    <col min="3830" max="3830" width="34.85546875" style="1" customWidth="1"/>
    <col min="3831" max="4058" width="9.140625" style="1"/>
    <col min="4059" max="4060" width="22.42578125" style="1" customWidth="1"/>
    <col min="4061" max="4061" width="21.7109375" style="1" customWidth="1"/>
    <col min="4062" max="4062" width="17.85546875" style="1" customWidth="1"/>
    <col min="4063" max="4063" width="41.85546875" style="1" customWidth="1"/>
    <col min="4064" max="4064" width="4.42578125" style="1" customWidth="1"/>
    <col min="4065" max="4065" width="14.7109375" style="1" customWidth="1"/>
    <col min="4066" max="4066" width="10" style="1" customWidth="1"/>
    <col min="4067" max="4067" width="10.140625" style="1" customWidth="1"/>
    <col min="4068" max="4068" width="10" style="1" customWidth="1"/>
    <col min="4069" max="4069" width="9.42578125" style="1" customWidth="1"/>
    <col min="4070" max="4070" width="10.28515625" style="1" customWidth="1"/>
    <col min="4071" max="4072" width="8.85546875" style="1" customWidth="1"/>
    <col min="4073" max="4073" width="20.28515625" style="1" customWidth="1"/>
    <col min="4074" max="4074" width="9.140625" style="1"/>
    <col min="4075" max="4075" width="14" style="1" customWidth="1"/>
    <col min="4076" max="4077" width="9.140625" style="1"/>
    <col min="4078" max="4078" width="12" style="1" customWidth="1"/>
    <col min="4079" max="4085" width="9.140625" style="1"/>
    <col min="4086" max="4086" width="34.85546875" style="1" customWidth="1"/>
    <col min="4087" max="4314" width="9.140625" style="1"/>
    <col min="4315" max="4316" width="22.42578125" style="1" customWidth="1"/>
    <col min="4317" max="4317" width="21.7109375" style="1" customWidth="1"/>
    <col min="4318" max="4318" width="17.85546875" style="1" customWidth="1"/>
    <col min="4319" max="4319" width="41.85546875" style="1" customWidth="1"/>
    <col min="4320" max="4320" width="4.42578125" style="1" customWidth="1"/>
    <col min="4321" max="4321" width="14.7109375" style="1" customWidth="1"/>
    <col min="4322" max="4322" width="10" style="1" customWidth="1"/>
    <col min="4323" max="4323" width="10.140625" style="1" customWidth="1"/>
    <col min="4324" max="4324" width="10" style="1" customWidth="1"/>
    <col min="4325" max="4325" width="9.42578125" style="1" customWidth="1"/>
    <col min="4326" max="4326" width="10.28515625" style="1" customWidth="1"/>
    <col min="4327" max="4328" width="8.85546875" style="1" customWidth="1"/>
    <col min="4329" max="4329" width="20.28515625" style="1" customWidth="1"/>
    <col min="4330" max="4330" width="9.140625" style="1"/>
    <col min="4331" max="4331" width="14" style="1" customWidth="1"/>
    <col min="4332" max="4333" width="9.140625" style="1"/>
    <col min="4334" max="4334" width="12" style="1" customWidth="1"/>
    <col min="4335" max="4341" width="9.140625" style="1"/>
    <col min="4342" max="4342" width="34.85546875" style="1" customWidth="1"/>
    <col min="4343" max="4570" width="9.140625" style="1"/>
    <col min="4571" max="4572" width="22.42578125" style="1" customWidth="1"/>
    <col min="4573" max="4573" width="21.7109375" style="1" customWidth="1"/>
    <col min="4574" max="4574" width="17.85546875" style="1" customWidth="1"/>
    <col min="4575" max="4575" width="41.85546875" style="1" customWidth="1"/>
    <col min="4576" max="4576" width="4.42578125" style="1" customWidth="1"/>
    <col min="4577" max="4577" width="14.7109375" style="1" customWidth="1"/>
    <col min="4578" max="4578" width="10" style="1" customWidth="1"/>
    <col min="4579" max="4579" width="10.140625" style="1" customWidth="1"/>
    <col min="4580" max="4580" width="10" style="1" customWidth="1"/>
    <col min="4581" max="4581" width="9.42578125" style="1" customWidth="1"/>
    <col min="4582" max="4582" width="10.28515625" style="1" customWidth="1"/>
    <col min="4583" max="4584" width="8.85546875" style="1" customWidth="1"/>
    <col min="4585" max="4585" width="20.28515625" style="1" customWidth="1"/>
    <col min="4586" max="4586" width="9.140625" style="1"/>
    <col min="4587" max="4587" width="14" style="1" customWidth="1"/>
    <col min="4588" max="4589" width="9.140625" style="1"/>
    <col min="4590" max="4590" width="12" style="1" customWidth="1"/>
    <col min="4591" max="4597" width="9.140625" style="1"/>
    <col min="4598" max="4598" width="34.85546875" style="1" customWidth="1"/>
    <col min="4599" max="4826" width="9.140625" style="1"/>
    <col min="4827" max="4828" width="22.42578125" style="1" customWidth="1"/>
    <col min="4829" max="4829" width="21.7109375" style="1" customWidth="1"/>
    <col min="4830" max="4830" width="17.85546875" style="1" customWidth="1"/>
    <col min="4831" max="4831" width="41.85546875" style="1" customWidth="1"/>
    <col min="4832" max="4832" width="4.42578125" style="1" customWidth="1"/>
    <col min="4833" max="4833" width="14.7109375" style="1" customWidth="1"/>
    <col min="4834" max="4834" width="10" style="1" customWidth="1"/>
    <col min="4835" max="4835" width="10.140625" style="1" customWidth="1"/>
    <col min="4836" max="4836" width="10" style="1" customWidth="1"/>
    <col min="4837" max="4837" width="9.42578125" style="1" customWidth="1"/>
    <col min="4838" max="4838" width="10.28515625" style="1" customWidth="1"/>
    <col min="4839" max="4840" width="8.85546875" style="1" customWidth="1"/>
    <col min="4841" max="4841" width="20.28515625" style="1" customWidth="1"/>
    <col min="4842" max="4842" width="9.140625" style="1"/>
    <col min="4843" max="4843" width="14" style="1" customWidth="1"/>
    <col min="4844" max="4845" width="9.140625" style="1"/>
    <col min="4846" max="4846" width="12" style="1" customWidth="1"/>
    <col min="4847" max="4853" width="9.140625" style="1"/>
    <col min="4854" max="4854" width="34.85546875" style="1" customWidth="1"/>
    <col min="4855" max="5082" width="9.140625" style="1"/>
    <col min="5083" max="5084" width="22.42578125" style="1" customWidth="1"/>
    <col min="5085" max="5085" width="21.7109375" style="1" customWidth="1"/>
    <col min="5086" max="5086" width="17.85546875" style="1" customWidth="1"/>
    <col min="5087" max="5087" width="41.85546875" style="1" customWidth="1"/>
    <col min="5088" max="5088" width="4.42578125" style="1" customWidth="1"/>
    <col min="5089" max="5089" width="14.7109375" style="1" customWidth="1"/>
    <col min="5090" max="5090" width="10" style="1" customWidth="1"/>
    <col min="5091" max="5091" width="10.140625" style="1" customWidth="1"/>
    <col min="5092" max="5092" width="10" style="1" customWidth="1"/>
    <col min="5093" max="5093" width="9.42578125" style="1" customWidth="1"/>
    <col min="5094" max="5094" width="10.28515625" style="1" customWidth="1"/>
    <col min="5095" max="5096" width="8.85546875" style="1" customWidth="1"/>
    <col min="5097" max="5097" width="20.28515625" style="1" customWidth="1"/>
    <col min="5098" max="5098" width="9.140625" style="1"/>
    <col min="5099" max="5099" width="14" style="1" customWidth="1"/>
    <col min="5100" max="5101" width="9.140625" style="1"/>
    <col min="5102" max="5102" width="12" style="1" customWidth="1"/>
    <col min="5103" max="5109" width="9.140625" style="1"/>
    <col min="5110" max="5110" width="34.85546875" style="1" customWidth="1"/>
    <col min="5111" max="5338" width="9.140625" style="1"/>
    <col min="5339" max="5340" width="22.42578125" style="1" customWidth="1"/>
    <col min="5341" max="5341" width="21.7109375" style="1" customWidth="1"/>
    <col min="5342" max="5342" width="17.85546875" style="1" customWidth="1"/>
    <col min="5343" max="5343" width="41.85546875" style="1" customWidth="1"/>
    <col min="5344" max="5344" width="4.42578125" style="1" customWidth="1"/>
    <col min="5345" max="5345" width="14.7109375" style="1" customWidth="1"/>
    <col min="5346" max="5346" width="10" style="1" customWidth="1"/>
    <col min="5347" max="5347" width="10.140625" style="1" customWidth="1"/>
    <col min="5348" max="5348" width="10" style="1" customWidth="1"/>
    <col min="5349" max="5349" width="9.42578125" style="1" customWidth="1"/>
    <col min="5350" max="5350" width="10.28515625" style="1" customWidth="1"/>
    <col min="5351" max="5352" width="8.85546875" style="1" customWidth="1"/>
    <col min="5353" max="5353" width="20.28515625" style="1" customWidth="1"/>
    <col min="5354" max="5354" width="9.140625" style="1"/>
    <col min="5355" max="5355" width="14" style="1" customWidth="1"/>
    <col min="5356" max="5357" width="9.140625" style="1"/>
    <col min="5358" max="5358" width="12" style="1" customWidth="1"/>
    <col min="5359" max="5365" width="9.140625" style="1"/>
    <col min="5366" max="5366" width="34.85546875" style="1" customWidth="1"/>
    <col min="5367" max="5594" width="9.140625" style="1"/>
    <col min="5595" max="5596" width="22.42578125" style="1" customWidth="1"/>
    <col min="5597" max="5597" width="21.7109375" style="1" customWidth="1"/>
    <col min="5598" max="5598" width="17.85546875" style="1" customWidth="1"/>
    <col min="5599" max="5599" width="41.85546875" style="1" customWidth="1"/>
    <col min="5600" max="5600" width="4.42578125" style="1" customWidth="1"/>
    <col min="5601" max="5601" width="14.7109375" style="1" customWidth="1"/>
    <col min="5602" max="5602" width="10" style="1" customWidth="1"/>
    <col min="5603" max="5603" width="10.140625" style="1" customWidth="1"/>
    <col min="5604" max="5604" width="10" style="1" customWidth="1"/>
    <col min="5605" max="5605" width="9.42578125" style="1" customWidth="1"/>
    <col min="5606" max="5606" width="10.28515625" style="1" customWidth="1"/>
    <col min="5607" max="5608" width="8.85546875" style="1" customWidth="1"/>
    <col min="5609" max="5609" width="20.28515625" style="1" customWidth="1"/>
    <col min="5610" max="5610" width="9.140625" style="1"/>
    <col min="5611" max="5611" width="14" style="1" customWidth="1"/>
    <col min="5612" max="5613" width="9.140625" style="1"/>
    <col min="5614" max="5614" width="12" style="1" customWidth="1"/>
    <col min="5615" max="5621" width="9.140625" style="1"/>
    <col min="5622" max="5622" width="34.85546875" style="1" customWidth="1"/>
    <col min="5623" max="5850" width="9.140625" style="1"/>
    <col min="5851" max="5852" width="22.42578125" style="1" customWidth="1"/>
    <col min="5853" max="5853" width="21.7109375" style="1" customWidth="1"/>
    <col min="5854" max="5854" width="17.85546875" style="1" customWidth="1"/>
    <col min="5855" max="5855" width="41.85546875" style="1" customWidth="1"/>
    <col min="5856" max="5856" width="4.42578125" style="1" customWidth="1"/>
    <col min="5857" max="5857" width="14.7109375" style="1" customWidth="1"/>
    <col min="5858" max="5858" width="10" style="1" customWidth="1"/>
    <col min="5859" max="5859" width="10.140625" style="1" customWidth="1"/>
    <col min="5860" max="5860" width="10" style="1" customWidth="1"/>
    <col min="5861" max="5861" width="9.42578125" style="1" customWidth="1"/>
    <col min="5862" max="5862" width="10.28515625" style="1" customWidth="1"/>
    <col min="5863" max="5864" width="8.85546875" style="1" customWidth="1"/>
    <col min="5865" max="5865" width="20.28515625" style="1" customWidth="1"/>
    <col min="5866" max="5866" width="9.140625" style="1"/>
    <col min="5867" max="5867" width="14" style="1" customWidth="1"/>
    <col min="5868" max="5869" width="9.140625" style="1"/>
    <col min="5870" max="5870" width="12" style="1" customWidth="1"/>
    <col min="5871" max="5877" width="9.140625" style="1"/>
    <col min="5878" max="5878" width="34.85546875" style="1" customWidth="1"/>
    <col min="5879" max="6106" width="9.140625" style="1"/>
    <col min="6107" max="6108" width="22.42578125" style="1" customWidth="1"/>
    <col min="6109" max="6109" width="21.7109375" style="1" customWidth="1"/>
    <col min="6110" max="6110" width="17.85546875" style="1" customWidth="1"/>
    <col min="6111" max="6111" width="41.85546875" style="1" customWidth="1"/>
    <col min="6112" max="6112" width="4.42578125" style="1" customWidth="1"/>
    <col min="6113" max="6113" width="14.7109375" style="1" customWidth="1"/>
    <col min="6114" max="6114" width="10" style="1" customWidth="1"/>
    <col min="6115" max="6115" width="10.140625" style="1" customWidth="1"/>
    <col min="6116" max="6116" width="10" style="1" customWidth="1"/>
    <col min="6117" max="6117" width="9.42578125" style="1" customWidth="1"/>
    <col min="6118" max="6118" width="10.28515625" style="1" customWidth="1"/>
    <col min="6119" max="6120" width="8.85546875" style="1" customWidth="1"/>
    <col min="6121" max="6121" width="20.28515625" style="1" customWidth="1"/>
    <col min="6122" max="6122" width="9.140625" style="1"/>
    <col min="6123" max="6123" width="14" style="1" customWidth="1"/>
    <col min="6124" max="6125" width="9.140625" style="1"/>
    <col min="6126" max="6126" width="12" style="1" customWidth="1"/>
    <col min="6127" max="6133" width="9.140625" style="1"/>
    <col min="6134" max="6134" width="34.85546875" style="1" customWidth="1"/>
    <col min="6135" max="6362" width="9.140625" style="1"/>
    <col min="6363" max="6364" width="22.42578125" style="1" customWidth="1"/>
    <col min="6365" max="6365" width="21.7109375" style="1" customWidth="1"/>
    <col min="6366" max="6366" width="17.85546875" style="1" customWidth="1"/>
    <col min="6367" max="6367" width="41.85546875" style="1" customWidth="1"/>
    <col min="6368" max="6368" width="4.42578125" style="1" customWidth="1"/>
    <col min="6369" max="6369" width="14.7109375" style="1" customWidth="1"/>
    <col min="6370" max="6370" width="10" style="1" customWidth="1"/>
    <col min="6371" max="6371" width="10.140625" style="1" customWidth="1"/>
    <col min="6372" max="6372" width="10" style="1" customWidth="1"/>
    <col min="6373" max="6373" width="9.42578125" style="1" customWidth="1"/>
    <col min="6374" max="6374" width="10.28515625" style="1" customWidth="1"/>
    <col min="6375" max="6376" width="8.85546875" style="1" customWidth="1"/>
    <col min="6377" max="6377" width="20.28515625" style="1" customWidth="1"/>
    <col min="6378" max="6378" width="9.140625" style="1"/>
    <col min="6379" max="6379" width="14" style="1" customWidth="1"/>
    <col min="6380" max="6381" width="9.140625" style="1"/>
    <col min="6382" max="6382" width="12" style="1" customWidth="1"/>
    <col min="6383" max="6389" width="9.140625" style="1"/>
    <col min="6390" max="6390" width="34.85546875" style="1" customWidth="1"/>
    <col min="6391" max="6618" width="9.140625" style="1"/>
    <col min="6619" max="6620" width="22.42578125" style="1" customWidth="1"/>
    <col min="6621" max="6621" width="21.7109375" style="1" customWidth="1"/>
    <col min="6622" max="6622" width="17.85546875" style="1" customWidth="1"/>
    <col min="6623" max="6623" width="41.85546875" style="1" customWidth="1"/>
    <col min="6624" max="6624" width="4.42578125" style="1" customWidth="1"/>
    <col min="6625" max="6625" width="14.7109375" style="1" customWidth="1"/>
    <col min="6626" max="6626" width="10" style="1" customWidth="1"/>
    <col min="6627" max="6627" width="10.140625" style="1" customWidth="1"/>
    <col min="6628" max="6628" width="10" style="1" customWidth="1"/>
    <col min="6629" max="6629" width="9.42578125" style="1" customWidth="1"/>
    <col min="6630" max="6630" width="10.28515625" style="1" customWidth="1"/>
    <col min="6631" max="6632" width="8.85546875" style="1" customWidth="1"/>
    <col min="6633" max="6633" width="20.28515625" style="1" customWidth="1"/>
    <col min="6634" max="6634" width="9.140625" style="1"/>
    <col min="6635" max="6635" width="14" style="1" customWidth="1"/>
    <col min="6636" max="6637" width="9.140625" style="1"/>
    <col min="6638" max="6638" width="12" style="1" customWidth="1"/>
    <col min="6639" max="6645" width="9.140625" style="1"/>
    <col min="6646" max="6646" width="34.85546875" style="1" customWidth="1"/>
    <col min="6647" max="6874" width="9.140625" style="1"/>
    <col min="6875" max="6876" width="22.42578125" style="1" customWidth="1"/>
    <col min="6877" max="6877" width="21.7109375" style="1" customWidth="1"/>
    <col min="6878" max="6878" width="17.85546875" style="1" customWidth="1"/>
    <col min="6879" max="6879" width="41.85546875" style="1" customWidth="1"/>
    <col min="6880" max="6880" width="4.42578125" style="1" customWidth="1"/>
    <col min="6881" max="6881" width="14.7109375" style="1" customWidth="1"/>
    <col min="6882" max="6882" width="10" style="1" customWidth="1"/>
    <col min="6883" max="6883" width="10.140625" style="1" customWidth="1"/>
    <col min="6884" max="6884" width="10" style="1" customWidth="1"/>
    <col min="6885" max="6885" width="9.42578125" style="1" customWidth="1"/>
    <col min="6886" max="6886" width="10.28515625" style="1" customWidth="1"/>
    <col min="6887" max="6888" width="8.85546875" style="1" customWidth="1"/>
    <col min="6889" max="6889" width="20.28515625" style="1" customWidth="1"/>
    <col min="6890" max="6890" width="9.140625" style="1"/>
    <col min="6891" max="6891" width="14" style="1" customWidth="1"/>
    <col min="6892" max="6893" width="9.140625" style="1"/>
    <col min="6894" max="6894" width="12" style="1" customWidth="1"/>
    <col min="6895" max="6901" width="9.140625" style="1"/>
    <col min="6902" max="6902" width="34.85546875" style="1" customWidth="1"/>
    <col min="6903" max="7130" width="9.140625" style="1"/>
    <col min="7131" max="7132" width="22.42578125" style="1" customWidth="1"/>
    <col min="7133" max="7133" width="21.7109375" style="1" customWidth="1"/>
    <col min="7134" max="7134" width="17.85546875" style="1" customWidth="1"/>
    <col min="7135" max="7135" width="41.85546875" style="1" customWidth="1"/>
    <col min="7136" max="7136" width="4.42578125" style="1" customWidth="1"/>
    <col min="7137" max="7137" width="14.7109375" style="1" customWidth="1"/>
    <col min="7138" max="7138" width="10" style="1" customWidth="1"/>
    <col min="7139" max="7139" width="10.140625" style="1" customWidth="1"/>
    <col min="7140" max="7140" width="10" style="1" customWidth="1"/>
    <col min="7141" max="7141" width="9.42578125" style="1" customWidth="1"/>
    <col min="7142" max="7142" width="10.28515625" style="1" customWidth="1"/>
    <col min="7143" max="7144" width="8.85546875" style="1" customWidth="1"/>
    <col min="7145" max="7145" width="20.28515625" style="1" customWidth="1"/>
    <col min="7146" max="7146" width="9.140625" style="1"/>
    <col min="7147" max="7147" width="14" style="1" customWidth="1"/>
    <col min="7148" max="7149" width="9.140625" style="1"/>
    <col min="7150" max="7150" width="12" style="1" customWidth="1"/>
    <col min="7151" max="7157" width="9.140625" style="1"/>
    <col min="7158" max="7158" width="34.85546875" style="1" customWidth="1"/>
    <col min="7159" max="7386" width="9.140625" style="1"/>
    <col min="7387" max="7388" width="22.42578125" style="1" customWidth="1"/>
    <col min="7389" max="7389" width="21.7109375" style="1" customWidth="1"/>
    <col min="7390" max="7390" width="17.85546875" style="1" customWidth="1"/>
    <col min="7391" max="7391" width="41.85546875" style="1" customWidth="1"/>
    <col min="7392" max="7392" width="4.42578125" style="1" customWidth="1"/>
    <col min="7393" max="7393" width="14.7109375" style="1" customWidth="1"/>
    <col min="7394" max="7394" width="10" style="1" customWidth="1"/>
    <col min="7395" max="7395" width="10.140625" style="1" customWidth="1"/>
    <col min="7396" max="7396" width="10" style="1" customWidth="1"/>
    <col min="7397" max="7397" width="9.42578125" style="1" customWidth="1"/>
    <col min="7398" max="7398" width="10.28515625" style="1" customWidth="1"/>
    <col min="7399" max="7400" width="8.85546875" style="1" customWidth="1"/>
    <col min="7401" max="7401" width="20.28515625" style="1" customWidth="1"/>
    <col min="7402" max="7402" width="9.140625" style="1"/>
    <col min="7403" max="7403" width="14" style="1" customWidth="1"/>
    <col min="7404" max="7405" width="9.140625" style="1"/>
    <col min="7406" max="7406" width="12" style="1" customWidth="1"/>
    <col min="7407" max="7413" width="9.140625" style="1"/>
    <col min="7414" max="7414" width="34.85546875" style="1" customWidth="1"/>
    <col min="7415" max="7642" width="9.140625" style="1"/>
    <col min="7643" max="7644" width="22.42578125" style="1" customWidth="1"/>
    <col min="7645" max="7645" width="21.7109375" style="1" customWidth="1"/>
    <col min="7646" max="7646" width="17.85546875" style="1" customWidth="1"/>
    <col min="7647" max="7647" width="41.85546875" style="1" customWidth="1"/>
    <col min="7648" max="7648" width="4.42578125" style="1" customWidth="1"/>
    <col min="7649" max="7649" width="14.7109375" style="1" customWidth="1"/>
    <col min="7650" max="7650" width="10" style="1" customWidth="1"/>
    <col min="7651" max="7651" width="10.140625" style="1" customWidth="1"/>
    <col min="7652" max="7652" width="10" style="1" customWidth="1"/>
    <col min="7653" max="7653" width="9.42578125" style="1" customWidth="1"/>
    <col min="7654" max="7654" width="10.28515625" style="1" customWidth="1"/>
    <col min="7655" max="7656" width="8.85546875" style="1" customWidth="1"/>
    <col min="7657" max="7657" width="20.28515625" style="1" customWidth="1"/>
    <col min="7658" max="7658" width="9.140625" style="1"/>
    <col min="7659" max="7659" width="14" style="1" customWidth="1"/>
    <col min="7660" max="7661" width="9.140625" style="1"/>
    <col min="7662" max="7662" width="12" style="1" customWidth="1"/>
    <col min="7663" max="7669" width="9.140625" style="1"/>
    <col min="7670" max="7670" width="34.85546875" style="1" customWidth="1"/>
    <col min="7671" max="7898" width="9.140625" style="1"/>
    <col min="7899" max="7900" width="22.42578125" style="1" customWidth="1"/>
    <col min="7901" max="7901" width="21.7109375" style="1" customWidth="1"/>
    <col min="7902" max="7902" width="17.85546875" style="1" customWidth="1"/>
    <col min="7903" max="7903" width="41.85546875" style="1" customWidth="1"/>
    <col min="7904" max="7904" width="4.42578125" style="1" customWidth="1"/>
    <col min="7905" max="7905" width="14.7109375" style="1" customWidth="1"/>
    <col min="7906" max="7906" width="10" style="1" customWidth="1"/>
    <col min="7907" max="7907" width="10.140625" style="1" customWidth="1"/>
    <col min="7908" max="7908" width="10" style="1" customWidth="1"/>
    <col min="7909" max="7909" width="9.42578125" style="1" customWidth="1"/>
    <col min="7910" max="7910" width="10.28515625" style="1" customWidth="1"/>
    <col min="7911" max="7912" width="8.85546875" style="1" customWidth="1"/>
    <col min="7913" max="7913" width="20.28515625" style="1" customWidth="1"/>
    <col min="7914" max="7914" width="9.140625" style="1"/>
    <col min="7915" max="7915" width="14" style="1" customWidth="1"/>
    <col min="7916" max="7917" width="9.140625" style="1"/>
    <col min="7918" max="7918" width="12" style="1" customWidth="1"/>
    <col min="7919" max="7925" width="9.140625" style="1"/>
    <col min="7926" max="7926" width="34.85546875" style="1" customWidth="1"/>
    <col min="7927" max="8154" width="9.140625" style="1"/>
    <col min="8155" max="8156" width="22.42578125" style="1" customWidth="1"/>
    <col min="8157" max="8157" width="21.7109375" style="1" customWidth="1"/>
    <col min="8158" max="8158" width="17.85546875" style="1" customWidth="1"/>
    <col min="8159" max="8159" width="41.85546875" style="1" customWidth="1"/>
    <col min="8160" max="8160" width="4.42578125" style="1" customWidth="1"/>
    <col min="8161" max="8161" width="14.7109375" style="1" customWidth="1"/>
    <col min="8162" max="8162" width="10" style="1" customWidth="1"/>
    <col min="8163" max="8163" width="10.140625" style="1" customWidth="1"/>
    <col min="8164" max="8164" width="10" style="1" customWidth="1"/>
    <col min="8165" max="8165" width="9.42578125" style="1" customWidth="1"/>
    <col min="8166" max="8166" width="10.28515625" style="1" customWidth="1"/>
    <col min="8167" max="8168" width="8.85546875" style="1" customWidth="1"/>
    <col min="8169" max="8169" width="20.28515625" style="1" customWidth="1"/>
    <col min="8170" max="8170" width="9.140625" style="1"/>
    <col min="8171" max="8171" width="14" style="1" customWidth="1"/>
    <col min="8172" max="8173" width="9.140625" style="1"/>
    <col min="8174" max="8174" width="12" style="1" customWidth="1"/>
    <col min="8175" max="8181" width="9.140625" style="1"/>
    <col min="8182" max="8182" width="34.85546875" style="1" customWidth="1"/>
    <col min="8183" max="8410" width="9.140625" style="1"/>
    <col min="8411" max="8412" width="22.42578125" style="1" customWidth="1"/>
    <col min="8413" max="8413" width="21.7109375" style="1" customWidth="1"/>
    <col min="8414" max="8414" width="17.85546875" style="1" customWidth="1"/>
    <col min="8415" max="8415" width="41.85546875" style="1" customWidth="1"/>
    <col min="8416" max="8416" width="4.42578125" style="1" customWidth="1"/>
    <col min="8417" max="8417" width="14.7109375" style="1" customWidth="1"/>
    <col min="8418" max="8418" width="10" style="1" customWidth="1"/>
    <col min="8419" max="8419" width="10.140625" style="1" customWidth="1"/>
    <col min="8420" max="8420" width="10" style="1" customWidth="1"/>
    <col min="8421" max="8421" width="9.42578125" style="1" customWidth="1"/>
    <col min="8422" max="8422" width="10.28515625" style="1" customWidth="1"/>
    <col min="8423" max="8424" width="8.85546875" style="1" customWidth="1"/>
    <col min="8425" max="8425" width="20.28515625" style="1" customWidth="1"/>
    <col min="8426" max="8426" width="9.140625" style="1"/>
    <col min="8427" max="8427" width="14" style="1" customWidth="1"/>
    <col min="8428" max="8429" width="9.140625" style="1"/>
    <col min="8430" max="8430" width="12" style="1" customWidth="1"/>
    <col min="8431" max="8437" width="9.140625" style="1"/>
    <col min="8438" max="8438" width="34.85546875" style="1" customWidth="1"/>
    <col min="8439" max="8666" width="9.140625" style="1"/>
    <col min="8667" max="8668" width="22.42578125" style="1" customWidth="1"/>
    <col min="8669" max="8669" width="21.7109375" style="1" customWidth="1"/>
    <col min="8670" max="8670" width="17.85546875" style="1" customWidth="1"/>
    <col min="8671" max="8671" width="41.85546875" style="1" customWidth="1"/>
    <col min="8672" max="8672" width="4.42578125" style="1" customWidth="1"/>
    <col min="8673" max="8673" width="14.7109375" style="1" customWidth="1"/>
    <col min="8674" max="8674" width="10" style="1" customWidth="1"/>
    <col min="8675" max="8675" width="10.140625" style="1" customWidth="1"/>
    <col min="8676" max="8676" width="10" style="1" customWidth="1"/>
    <col min="8677" max="8677" width="9.42578125" style="1" customWidth="1"/>
    <col min="8678" max="8678" width="10.28515625" style="1" customWidth="1"/>
    <col min="8679" max="8680" width="8.85546875" style="1" customWidth="1"/>
    <col min="8681" max="8681" width="20.28515625" style="1" customWidth="1"/>
    <col min="8682" max="8682" width="9.140625" style="1"/>
    <col min="8683" max="8683" width="14" style="1" customWidth="1"/>
    <col min="8684" max="8685" width="9.140625" style="1"/>
    <col min="8686" max="8686" width="12" style="1" customWidth="1"/>
    <col min="8687" max="8693" width="9.140625" style="1"/>
    <col min="8694" max="8694" width="34.85546875" style="1" customWidth="1"/>
    <col min="8695" max="8922" width="9.140625" style="1"/>
    <col min="8923" max="8924" width="22.42578125" style="1" customWidth="1"/>
    <col min="8925" max="8925" width="21.7109375" style="1" customWidth="1"/>
    <col min="8926" max="8926" width="17.85546875" style="1" customWidth="1"/>
    <col min="8927" max="8927" width="41.85546875" style="1" customWidth="1"/>
    <col min="8928" max="8928" width="4.42578125" style="1" customWidth="1"/>
    <col min="8929" max="8929" width="14.7109375" style="1" customWidth="1"/>
    <col min="8930" max="8930" width="10" style="1" customWidth="1"/>
    <col min="8931" max="8931" width="10.140625" style="1" customWidth="1"/>
    <col min="8932" max="8932" width="10" style="1" customWidth="1"/>
    <col min="8933" max="8933" width="9.42578125" style="1" customWidth="1"/>
    <col min="8934" max="8934" width="10.28515625" style="1" customWidth="1"/>
    <col min="8935" max="8936" width="8.85546875" style="1" customWidth="1"/>
    <col min="8937" max="8937" width="20.28515625" style="1" customWidth="1"/>
    <col min="8938" max="8938" width="9.140625" style="1"/>
    <col min="8939" max="8939" width="14" style="1" customWidth="1"/>
    <col min="8940" max="8941" width="9.140625" style="1"/>
    <col min="8942" max="8942" width="12" style="1" customWidth="1"/>
    <col min="8943" max="8949" width="9.140625" style="1"/>
    <col min="8950" max="8950" width="34.85546875" style="1" customWidth="1"/>
    <col min="8951" max="9178" width="9.140625" style="1"/>
    <col min="9179" max="9180" width="22.42578125" style="1" customWidth="1"/>
    <col min="9181" max="9181" width="21.7109375" style="1" customWidth="1"/>
    <col min="9182" max="9182" width="17.85546875" style="1" customWidth="1"/>
    <col min="9183" max="9183" width="41.85546875" style="1" customWidth="1"/>
    <col min="9184" max="9184" width="4.42578125" style="1" customWidth="1"/>
    <col min="9185" max="9185" width="14.7109375" style="1" customWidth="1"/>
    <col min="9186" max="9186" width="10" style="1" customWidth="1"/>
    <col min="9187" max="9187" width="10.140625" style="1" customWidth="1"/>
    <col min="9188" max="9188" width="10" style="1" customWidth="1"/>
    <col min="9189" max="9189" width="9.42578125" style="1" customWidth="1"/>
    <col min="9190" max="9190" width="10.28515625" style="1" customWidth="1"/>
    <col min="9191" max="9192" width="8.85546875" style="1" customWidth="1"/>
    <col min="9193" max="9193" width="20.28515625" style="1" customWidth="1"/>
    <col min="9194" max="9194" width="9.140625" style="1"/>
    <col min="9195" max="9195" width="14" style="1" customWidth="1"/>
    <col min="9196" max="9197" width="9.140625" style="1"/>
    <col min="9198" max="9198" width="12" style="1" customWidth="1"/>
    <col min="9199" max="9205" width="9.140625" style="1"/>
    <col min="9206" max="9206" width="34.85546875" style="1" customWidth="1"/>
    <col min="9207" max="9434" width="9.140625" style="1"/>
    <col min="9435" max="9436" width="22.42578125" style="1" customWidth="1"/>
    <col min="9437" max="9437" width="21.7109375" style="1" customWidth="1"/>
    <col min="9438" max="9438" width="17.85546875" style="1" customWidth="1"/>
    <col min="9439" max="9439" width="41.85546875" style="1" customWidth="1"/>
    <col min="9440" max="9440" width="4.42578125" style="1" customWidth="1"/>
    <col min="9441" max="9441" width="14.7109375" style="1" customWidth="1"/>
    <col min="9442" max="9442" width="10" style="1" customWidth="1"/>
    <col min="9443" max="9443" width="10.140625" style="1" customWidth="1"/>
    <col min="9444" max="9444" width="10" style="1" customWidth="1"/>
    <col min="9445" max="9445" width="9.42578125" style="1" customWidth="1"/>
    <col min="9446" max="9446" width="10.28515625" style="1" customWidth="1"/>
    <col min="9447" max="9448" width="8.85546875" style="1" customWidth="1"/>
    <col min="9449" max="9449" width="20.28515625" style="1" customWidth="1"/>
    <col min="9450" max="9450" width="9.140625" style="1"/>
    <col min="9451" max="9451" width="14" style="1" customWidth="1"/>
    <col min="9452" max="9453" width="9.140625" style="1"/>
    <col min="9454" max="9454" width="12" style="1" customWidth="1"/>
    <col min="9455" max="9461" width="9.140625" style="1"/>
    <col min="9462" max="9462" width="34.85546875" style="1" customWidth="1"/>
    <col min="9463" max="9690" width="9.140625" style="1"/>
    <col min="9691" max="9692" width="22.42578125" style="1" customWidth="1"/>
    <col min="9693" max="9693" width="21.7109375" style="1" customWidth="1"/>
    <col min="9694" max="9694" width="17.85546875" style="1" customWidth="1"/>
    <col min="9695" max="9695" width="41.85546875" style="1" customWidth="1"/>
    <col min="9696" max="9696" width="4.42578125" style="1" customWidth="1"/>
    <col min="9697" max="9697" width="14.7109375" style="1" customWidth="1"/>
    <col min="9698" max="9698" width="10" style="1" customWidth="1"/>
    <col min="9699" max="9699" width="10.140625" style="1" customWidth="1"/>
    <col min="9700" max="9700" width="10" style="1" customWidth="1"/>
    <col min="9701" max="9701" width="9.42578125" style="1" customWidth="1"/>
    <col min="9702" max="9702" width="10.28515625" style="1" customWidth="1"/>
    <col min="9703" max="9704" width="8.85546875" style="1" customWidth="1"/>
    <col min="9705" max="9705" width="20.28515625" style="1" customWidth="1"/>
    <col min="9706" max="9706" width="9.140625" style="1"/>
    <col min="9707" max="9707" width="14" style="1" customWidth="1"/>
    <col min="9708" max="9709" width="9.140625" style="1"/>
    <col min="9710" max="9710" width="12" style="1" customWidth="1"/>
    <col min="9711" max="9717" width="9.140625" style="1"/>
    <col min="9718" max="9718" width="34.85546875" style="1" customWidth="1"/>
    <col min="9719" max="9946" width="9.140625" style="1"/>
    <col min="9947" max="9948" width="22.42578125" style="1" customWidth="1"/>
    <col min="9949" max="9949" width="21.7109375" style="1" customWidth="1"/>
    <col min="9950" max="9950" width="17.85546875" style="1" customWidth="1"/>
    <col min="9951" max="9951" width="41.85546875" style="1" customWidth="1"/>
    <col min="9952" max="9952" width="4.42578125" style="1" customWidth="1"/>
    <col min="9953" max="9953" width="14.7109375" style="1" customWidth="1"/>
    <col min="9954" max="9954" width="10" style="1" customWidth="1"/>
    <col min="9955" max="9955" width="10.140625" style="1" customWidth="1"/>
    <col min="9956" max="9956" width="10" style="1" customWidth="1"/>
    <col min="9957" max="9957" width="9.42578125" style="1" customWidth="1"/>
    <col min="9958" max="9958" width="10.28515625" style="1" customWidth="1"/>
    <col min="9959" max="9960" width="8.85546875" style="1" customWidth="1"/>
    <col min="9961" max="9961" width="20.28515625" style="1" customWidth="1"/>
    <col min="9962" max="9962" width="9.140625" style="1"/>
    <col min="9963" max="9963" width="14" style="1" customWidth="1"/>
    <col min="9964" max="9965" width="9.140625" style="1"/>
    <col min="9966" max="9966" width="12" style="1" customWidth="1"/>
    <col min="9967" max="9973" width="9.140625" style="1"/>
    <col min="9974" max="9974" width="34.85546875" style="1" customWidth="1"/>
    <col min="9975" max="10202" width="9.140625" style="1"/>
    <col min="10203" max="10204" width="22.42578125" style="1" customWidth="1"/>
    <col min="10205" max="10205" width="21.7109375" style="1" customWidth="1"/>
    <col min="10206" max="10206" width="17.85546875" style="1" customWidth="1"/>
    <col min="10207" max="10207" width="41.85546875" style="1" customWidth="1"/>
    <col min="10208" max="10208" width="4.42578125" style="1" customWidth="1"/>
    <col min="10209" max="10209" width="14.7109375" style="1" customWidth="1"/>
    <col min="10210" max="10210" width="10" style="1" customWidth="1"/>
    <col min="10211" max="10211" width="10.140625" style="1" customWidth="1"/>
    <col min="10212" max="10212" width="10" style="1" customWidth="1"/>
    <col min="10213" max="10213" width="9.42578125" style="1" customWidth="1"/>
    <col min="10214" max="10214" width="10.28515625" style="1" customWidth="1"/>
    <col min="10215" max="10216" width="8.85546875" style="1" customWidth="1"/>
    <col min="10217" max="10217" width="20.28515625" style="1" customWidth="1"/>
    <col min="10218" max="10218" width="9.140625" style="1"/>
    <col min="10219" max="10219" width="14" style="1" customWidth="1"/>
    <col min="10220" max="10221" width="9.140625" style="1"/>
    <col min="10222" max="10222" width="12" style="1" customWidth="1"/>
    <col min="10223" max="10229" width="9.140625" style="1"/>
    <col min="10230" max="10230" width="34.85546875" style="1" customWidth="1"/>
    <col min="10231" max="10458" width="9.140625" style="1"/>
    <col min="10459" max="10460" width="22.42578125" style="1" customWidth="1"/>
    <col min="10461" max="10461" width="21.7109375" style="1" customWidth="1"/>
    <col min="10462" max="10462" width="17.85546875" style="1" customWidth="1"/>
    <col min="10463" max="10463" width="41.85546875" style="1" customWidth="1"/>
    <col min="10464" max="10464" width="4.42578125" style="1" customWidth="1"/>
    <col min="10465" max="10465" width="14.7109375" style="1" customWidth="1"/>
    <col min="10466" max="10466" width="10" style="1" customWidth="1"/>
    <col min="10467" max="10467" width="10.140625" style="1" customWidth="1"/>
    <col min="10468" max="10468" width="10" style="1" customWidth="1"/>
    <col min="10469" max="10469" width="9.42578125" style="1" customWidth="1"/>
    <col min="10470" max="10470" width="10.28515625" style="1" customWidth="1"/>
    <col min="10471" max="10472" width="8.85546875" style="1" customWidth="1"/>
    <col min="10473" max="10473" width="20.28515625" style="1" customWidth="1"/>
    <col min="10474" max="10474" width="9.140625" style="1"/>
    <col min="10475" max="10475" width="14" style="1" customWidth="1"/>
    <col min="10476" max="10477" width="9.140625" style="1"/>
    <col min="10478" max="10478" width="12" style="1" customWidth="1"/>
    <col min="10479" max="10485" width="9.140625" style="1"/>
    <col min="10486" max="10486" width="34.85546875" style="1" customWidth="1"/>
    <col min="10487" max="10714" width="9.140625" style="1"/>
    <col min="10715" max="10716" width="22.42578125" style="1" customWidth="1"/>
    <col min="10717" max="10717" width="21.7109375" style="1" customWidth="1"/>
    <col min="10718" max="10718" width="17.85546875" style="1" customWidth="1"/>
    <col min="10719" max="10719" width="41.85546875" style="1" customWidth="1"/>
    <col min="10720" max="10720" width="4.42578125" style="1" customWidth="1"/>
    <col min="10721" max="10721" width="14.7109375" style="1" customWidth="1"/>
    <col min="10722" max="10722" width="10" style="1" customWidth="1"/>
    <col min="10723" max="10723" width="10.140625" style="1" customWidth="1"/>
    <col min="10724" max="10724" width="10" style="1" customWidth="1"/>
    <col min="10725" max="10725" width="9.42578125" style="1" customWidth="1"/>
    <col min="10726" max="10726" width="10.28515625" style="1" customWidth="1"/>
    <col min="10727" max="10728" width="8.85546875" style="1" customWidth="1"/>
    <col min="10729" max="10729" width="20.28515625" style="1" customWidth="1"/>
    <col min="10730" max="10730" width="9.140625" style="1"/>
    <col min="10731" max="10731" width="14" style="1" customWidth="1"/>
    <col min="10732" max="10733" width="9.140625" style="1"/>
    <col min="10734" max="10734" width="12" style="1" customWidth="1"/>
    <col min="10735" max="10741" width="9.140625" style="1"/>
    <col min="10742" max="10742" width="34.85546875" style="1" customWidth="1"/>
    <col min="10743" max="10970" width="9.140625" style="1"/>
    <col min="10971" max="10972" width="22.42578125" style="1" customWidth="1"/>
    <col min="10973" max="10973" width="21.7109375" style="1" customWidth="1"/>
    <col min="10974" max="10974" width="17.85546875" style="1" customWidth="1"/>
    <col min="10975" max="10975" width="41.85546875" style="1" customWidth="1"/>
    <col min="10976" max="10976" width="4.42578125" style="1" customWidth="1"/>
    <col min="10977" max="10977" width="14.7109375" style="1" customWidth="1"/>
    <col min="10978" max="10978" width="10" style="1" customWidth="1"/>
    <col min="10979" max="10979" width="10.140625" style="1" customWidth="1"/>
    <col min="10980" max="10980" width="10" style="1" customWidth="1"/>
    <col min="10981" max="10981" width="9.42578125" style="1" customWidth="1"/>
    <col min="10982" max="10982" width="10.28515625" style="1" customWidth="1"/>
    <col min="10983" max="10984" width="8.85546875" style="1" customWidth="1"/>
    <col min="10985" max="10985" width="20.28515625" style="1" customWidth="1"/>
    <col min="10986" max="10986" width="9.140625" style="1"/>
    <col min="10987" max="10987" width="14" style="1" customWidth="1"/>
    <col min="10988" max="10989" width="9.140625" style="1"/>
    <col min="10990" max="10990" width="12" style="1" customWidth="1"/>
    <col min="10991" max="10997" width="9.140625" style="1"/>
    <col min="10998" max="10998" width="34.85546875" style="1" customWidth="1"/>
    <col min="10999" max="11226" width="9.140625" style="1"/>
    <col min="11227" max="11228" width="22.42578125" style="1" customWidth="1"/>
    <col min="11229" max="11229" width="21.7109375" style="1" customWidth="1"/>
    <col min="11230" max="11230" width="17.85546875" style="1" customWidth="1"/>
    <col min="11231" max="11231" width="41.85546875" style="1" customWidth="1"/>
    <col min="11232" max="11232" width="4.42578125" style="1" customWidth="1"/>
    <col min="11233" max="11233" width="14.7109375" style="1" customWidth="1"/>
    <col min="11234" max="11234" width="10" style="1" customWidth="1"/>
    <col min="11235" max="11235" width="10.140625" style="1" customWidth="1"/>
    <col min="11236" max="11236" width="10" style="1" customWidth="1"/>
    <col min="11237" max="11237" width="9.42578125" style="1" customWidth="1"/>
    <col min="11238" max="11238" width="10.28515625" style="1" customWidth="1"/>
    <col min="11239" max="11240" width="8.85546875" style="1" customWidth="1"/>
    <col min="11241" max="11241" width="20.28515625" style="1" customWidth="1"/>
    <col min="11242" max="11242" width="9.140625" style="1"/>
    <col min="11243" max="11243" width="14" style="1" customWidth="1"/>
    <col min="11244" max="11245" width="9.140625" style="1"/>
    <col min="11246" max="11246" width="12" style="1" customWidth="1"/>
    <col min="11247" max="11253" width="9.140625" style="1"/>
    <col min="11254" max="11254" width="34.85546875" style="1" customWidth="1"/>
    <col min="11255" max="11482" width="9.140625" style="1"/>
    <col min="11483" max="11484" width="22.42578125" style="1" customWidth="1"/>
    <col min="11485" max="11485" width="21.7109375" style="1" customWidth="1"/>
    <col min="11486" max="11486" width="17.85546875" style="1" customWidth="1"/>
    <col min="11487" max="11487" width="41.85546875" style="1" customWidth="1"/>
    <col min="11488" max="11488" width="4.42578125" style="1" customWidth="1"/>
    <col min="11489" max="11489" width="14.7109375" style="1" customWidth="1"/>
    <col min="11490" max="11490" width="10" style="1" customWidth="1"/>
    <col min="11491" max="11491" width="10.140625" style="1" customWidth="1"/>
    <col min="11492" max="11492" width="10" style="1" customWidth="1"/>
    <col min="11493" max="11493" width="9.42578125" style="1" customWidth="1"/>
    <col min="11494" max="11494" width="10.28515625" style="1" customWidth="1"/>
    <col min="11495" max="11496" width="8.85546875" style="1" customWidth="1"/>
    <col min="11497" max="11497" width="20.28515625" style="1" customWidth="1"/>
    <col min="11498" max="11498" width="9.140625" style="1"/>
    <col min="11499" max="11499" width="14" style="1" customWidth="1"/>
    <col min="11500" max="11501" width="9.140625" style="1"/>
    <col min="11502" max="11502" width="12" style="1" customWidth="1"/>
    <col min="11503" max="11509" width="9.140625" style="1"/>
    <col min="11510" max="11510" width="34.85546875" style="1" customWidth="1"/>
    <col min="11511" max="11738" width="9.140625" style="1"/>
    <col min="11739" max="11740" width="22.42578125" style="1" customWidth="1"/>
    <col min="11741" max="11741" width="21.7109375" style="1" customWidth="1"/>
    <col min="11742" max="11742" width="17.85546875" style="1" customWidth="1"/>
    <col min="11743" max="11743" width="41.85546875" style="1" customWidth="1"/>
    <col min="11744" max="11744" width="4.42578125" style="1" customWidth="1"/>
    <col min="11745" max="11745" width="14.7109375" style="1" customWidth="1"/>
    <col min="11746" max="11746" width="10" style="1" customWidth="1"/>
    <col min="11747" max="11747" width="10.140625" style="1" customWidth="1"/>
    <col min="11748" max="11748" width="10" style="1" customWidth="1"/>
    <col min="11749" max="11749" width="9.42578125" style="1" customWidth="1"/>
    <col min="11750" max="11750" width="10.28515625" style="1" customWidth="1"/>
    <col min="11751" max="11752" width="8.85546875" style="1" customWidth="1"/>
    <col min="11753" max="11753" width="20.28515625" style="1" customWidth="1"/>
    <col min="11754" max="11754" width="9.140625" style="1"/>
    <col min="11755" max="11755" width="14" style="1" customWidth="1"/>
    <col min="11756" max="11757" width="9.140625" style="1"/>
    <col min="11758" max="11758" width="12" style="1" customWidth="1"/>
    <col min="11759" max="11765" width="9.140625" style="1"/>
    <col min="11766" max="11766" width="34.85546875" style="1" customWidth="1"/>
    <col min="11767" max="11994" width="9.140625" style="1"/>
    <col min="11995" max="11996" width="22.42578125" style="1" customWidth="1"/>
    <col min="11997" max="11997" width="21.7109375" style="1" customWidth="1"/>
    <col min="11998" max="11998" width="17.85546875" style="1" customWidth="1"/>
    <col min="11999" max="11999" width="41.85546875" style="1" customWidth="1"/>
    <col min="12000" max="12000" width="4.42578125" style="1" customWidth="1"/>
    <col min="12001" max="12001" width="14.7109375" style="1" customWidth="1"/>
    <col min="12002" max="12002" width="10" style="1" customWidth="1"/>
    <col min="12003" max="12003" width="10.140625" style="1" customWidth="1"/>
    <col min="12004" max="12004" width="10" style="1" customWidth="1"/>
    <col min="12005" max="12005" width="9.42578125" style="1" customWidth="1"/>
    <col min="12006" max="12006" width="10.28515625" style="1" customWidth="1"/>
    <col min="12007" max="12008" width="8.85546875" style="1" customWidth="1"/>
    <col min="12009" max="12009" width="20.28515625" style="1" customWidth="1"/>
    <col min="12010" max="12010" width="9.140625" style="1"/>
    <col min="12011" max="12011" width="14" style="1" customWidth="1"/>
    <col min="12012" max="12013" width="9.140625" style="1"/>
    <col min="12014" max="12014" width="12" style="1" customWidth="1"/>
    <col min="12015" max="12021" width="9.140625" style="1"/>
    <col min="12022" max="12022" width="34.85546875" style="1" customWidth="1"/>
    <col min="12023" max="12250" width="9.140625" style="1"/>
    <col min="12251" max="12252" width="22.42578125" style="1" customWidth="1"/>
    <col min="12253" max="12253" width="21.7109375" style="1" customWidth="1"/>
    <col min="12254" max="12254" width="17.85546875" style="1" customWidth="1"/>
    <col min="12255" max="12255" width="41.85546875" style="1" customWidth="1"/>
    <col min="12256" max="12256" width="4.42578125" style="1" customWidth="1"/>
    <col min="12257" max="12257" width="14.7109375" style="1" customWidth="1"/>
    <col min="12258" max="12258" width="10" style="1" customWidth="1"/>
    <col min="12259" max="12259" width="10.140625" style="1" customWidth="1"/>
    <col min="12260" max="12260" width="10" style="1" customWidth="1"/>
    <col min="12261" max="12261" width="9.42578125" style="1" customWidth="1"/>
    <col min="12262" max="12262" width="10.28515625" style="1" customWidth="1"/>
    <col min="12263" max="12264" width="8.85546875" style="1" customWidth="1"/>
    <col min="12265" max="12265" width="20.28515625" style="1" customWidth="1"/>
    <col min="12266" max="12266" width="9.140625" style="1"/>
    <col min="12267" max="12267" width="14" style="1" customWidth="1"/>
    <col min="12268" max="12269" width="9.140625" style="1"/>
    <col min="12270" max="12270" width="12" style="1" customWidth="1"/>
    <col min="12271" max="12277" width="9.140625" style="1"/>
    <col min="12278" max="12278" width="34.85546875" style="1" customWidth="1"/>
    <col min="12279" max="12506" width="9.140625" style="1"/>
    <col min="12507" max="12508" width="22.42578125" style="1" customWidth="1"/>
    <col min="12509" max="12509" width="21.7109375" style="1" customWidth="1"/>
    <col min="12510" max="12510" width="17.85546875" style="1" customWidth="1"/>
    <col min="12511" max="12511" width="41.85546875" style="1" customWidth="1"/>
    <col min="12512" max="12512" width="4.42578125" style="1" customWidth="1"/>
    <col min="12513" max="12513" width="14.7109375" style="1" customWidth="1"/>
    <col min="12514" max="12514" width="10" style="1" customWidth="1"/>
    <col min="12515" max="12515" width="10.140625" style="1" customWidth="1"/>
    <col min="12516" max="12516" width="10" style="1" customWidth="1"/>
    <col min="12517" max="12517" width="9.42578125" style="1" customWidth="1"/>
    <col min="12518" max="12518" width="10.28515625" style="1" customWidth="1"/>
    <col min="12519" max="12520" width="8.85546875" style="1" customWidth="1"/>
    <col min="12521" max="12521" width="20.28515625" style="1" customWidth="1"/>
    <col min="12522" max="12522" width="9.140625" style="1"/>
    <col min="12523" max="12523" width="14" style="1" customWidth="1"/>
    <col min="12524" max="12525" width="9.140625" style="1"/>
    <col min="12526" max="12526" width="12" style="1" customWidth="1"/>
    <col min="12527" max="12533" width="9.140625" style="1"/>
    <col min="12534" max="12534" width="34.85546875" style="1" customWidth="1"/>
    <col min="12535" max="12762" width="9.140625" style="1"/>
    <col min="12763" max="12764" width="22.42578125" style="1" customWidth="1"/>
    <col min="12765" max="12765" width="21.7109375" style="1" customWidth="1"/>
    <col min="12766" max="12766" width="17.85546875" style="1" customWidth="1"/>
    <col min="12767" max="12767" width="41.85546875" style="1" customWidth="1"/>
    <col min="12768" max="12768" width="4.42578125" style="1" customWidth="1"/>
    <col min="12769" max="12769" width="14.7109375" style="1" customWidth="1"/>
    <col min="12770" max="12770" width="10" style="1" customWidth="1"/>
    <col min="12771" max="12771" width="10.140625" style="1" customWidth="1"/>
    <col min="12772" max="12772" width="10" style="1" customWidth="1"/>
    <col min="12773" max="12773" width="9.42578125" style="1" customWidth="1"/>
    <col min="12774" max="12774" width="10.28515625" style="1" customWidth="1"/>
    <col min="12775" max="12776" width="8.85546875" style="1" customWidth="1"/>
    <col min="12777" max="12777" width="20.28515625" style="1" customWidth="1"/>
    <col min="12778" max="12778" width="9.140625" style="1"/>
    <col min="12779" max="12779" width="14" style="1" customWidth="1"/>
    <col min="12780" max="12781" width="9.140625" style="1"/>
    <col min="12782" max="12782" width="12" style="1" customWidth="1"/>
    <col min="12783" max="12789" width="9.140625" style="1"/>
    <col min="12790" max="12790" width="34.85546875" style="1" customWidth="1"/>
    <col min="12791" max="13018" width="9.140625" style="1"/>
    <col min="13019" max="13020" width="22.42578125" style="1" customWidth="1"/>
    <col min="13021" max="13021" width="21.7109375" style="1" customWidth="1"/>
    <col min="13022" max="13022" width="17.85546875" style="1" customWidth="1"/>
    <col min="13023" max="13023" width="41.85546875" style="1" customWidth="1"/>
    <col min="13024" max="13024" width="4.42578125" style="1" customWidth="1"/>
    <col min="13025" max="13025" width="14.7109375" style="1" customWidth="1"/>
    <col min="13026" max="13026" width="10" style="1" customWidth="1"/>
    <col min="13027" max="13027" width="10.140625" style="1" customWidth="1"/>
    <col min="13028" max="13028" width="10" style="1" customWidth="1"/>
    <col min="13029" max="13029" width="9.42578125" style="1" customWidth="1"/>
    <col min="13030" max="13030" width="10.28515625" style="1" customWidth="1"/>
    <col min="13031" max="13032" width="8.85546875" style="1" customWidth="1"/>
    <col min="13033" max="13033" width="20.28515625" style="1" customWidth="1"/>
    <col min="13034" max="13034" width="9.140625" style="1"/>
    <col min="13035" max="13035" width="14" style="1" customWidth="1"/>
    <col min="13036" max="13037" width="9.140625" style="1"/>
    <col min="13038" max="13038" width="12" style="1" customWidth="1"/>
    <col min="13039" max="13045" width="9.140625" style="1"/>
    <col min="13046" max="13046" width="34.85546875" style="1" customWidth="1"/>
    <col min="13047" max="13274" width="9.140625" style="1"/>
    <col min="13275" max="13276" width="22.42578125" style="1" customWidth="1"/>
    <col min="13277" max="13277" width="21.7109375" style="1" customWidth="1"/>
    <col min="13278" max="13278" width="17.85546875" style="1" customWidth="1"/>
    <col min="13279" max="13279" width="41.85546875" style="1" customWidth="1"/>
    <col min="13280" max="13280" width="4.42578125" style="1" customWidth="1"/>
    <col min="13281" max="13281" width="14.7109375" style="1" customWidth="1"/>
    <col min="13282" max="13282" width="10" style="1" customWidth="1"/>
    <col min="13283" max="13283" width="10.140625" style="1" customWidth="1"/>
    <col min="13284" max="13284" width="10" style="1" customWidth="1"/>
    <col min="13285" max="13285" width="9.42578125" style="1" customWidth="1"/>
    <col min="13286" max="13286" width="10.28515625" style="1" customWidth="1"/>
    <col min="13287" max="13288" width="8.85546875" style="1" customWidth="1"/>
    <col min="13289" max="13289" width="20.28515625" style="1" customWidth="1"/>
    <col min="13290" max="13290" width="9.140625" style="1"/>
    <col min="13291" max="13291" width="14" style="1" customWidth="1"/>
    <col min="13292" max="13293" width="9.140625" style="1"/>
    <col min="13294" max="13294" width="12" style="1" customWidth="1"/>
    <col min="13295" max="13301" width="9.140625" style="1"/>
    <col min="13302" max="13302" width="34.85546875" style="1" customWidth="1"/>
    <col min="13303" max="13530" width="9.140625" style="1"/>
    <col min="13531" max="13532" width="22.42578125" style="1" customWidth="1"/>
    <col min="13533" max="13533" width="21.7109375" style="1" customWidth="1"/>
    <col min="13534" max="13534" width="17.85546875" style="1" customWidth="1"/>
    <col min="13535" max="13535" width="41.85546875" style="1" customWidth="1"/>
    <col min="13536" max="13536" width="4.42578125" style="1" customWidth="1"/>
    <col min="13537" max="13537" width="14.7109375" style="1" customWidth="1"/>
    <col min="13538" max="13538" width="10" style="1" customWidth="1"/>
    <col min="13539" max="13539" width="10.140625" style="1" customWidth="1"/>
    <col min="13540" max="13540" width="10" style="1" customWidth="1"/>
    <col min="13541" max="13541" width="9.42578125" style="1" customWidth="1"/>
    <col min="13542" max="13542" width="10.28515625" style="1" customWidth="1"/>
    <col min="13543" max="13544" width="8.85546875" style="1" customWidth="1"/>
    <col min="13545" max="13545" width="20.28515625" style="1" customWidth="1"/>
    <col min="13546" max="13546" width="9.140625" style="1"/>
    <col min="13547" max="13547" width="14" style="1" customWidth="1"/>
    <col min="13548" max="13549" width="9.140625" style="1"/>
    <col min="13550" max="13550" width="12" style="1" customWidth="1"/>
    <col min="13551" max="13557" width="9.140625" style="1"/>
    <col min="13558" max="13558" width="34.85546875" style="1" customWidth="1"/>
    <col min="13559" max="13786" width="9.140625" style="1"/>
    <col min="13787" max="13788" width="22.42578125" style="1" customWidth="1"/>
    <col min="13789" max="13789" width="21.7109375" style="1" customWidth="1"/>
    <col min="13790" max="13790" width="17.85546875" style="1" customWidth="1"/>
    <col min="13791" max="13791" width="41.85546875" style="1" customWidth="1"/>
    <col min="13792" max="13792" width="4.42578125" style="1" customWidth="1"/>
    <col min="13793" max="13793" width="14.7109375" style="1" customWidth="1"/>
    <col min="13794" max="13794" width="10" style="1" customWidth="1"/>
    <col min="13795" max="13795" width="10.140625" style="1" customWidth="1"/>
    <col min="13796" max="13796" width="10" style="1" customWidth="1"/>
    <col min="13797" max="13797" width="9.42578125" style="1" customWidth="1"/>
    <col min="13798" max="13798" width="10.28515625" style="1" customWidth="1"/>
    <col min="13799" max="13800" width="8.85546875" style="1" customWidth="1"/>
    <col min="13801" max="13801" width="20.28515625" style="1" customWidth="1"/>
    <col min="13802" max="13802" width="9.140625" style="1"/>
    <col min="13803" max="13803" width="14" style="1" customWidth="1"/>
    <col min="13804" max="13805" width="9.140625" style="1"/>
    <col min="13806" max="13806" width="12" style="1" customWidth="1"/>
    <col min="13807" max="13813" width="9.140625" style="1"/>
    <col min="13814" max="13814" width="34.85546875" style="1" customWidth="1"/>
    <col min="13815" max="14042" width="9.140625" style="1"/>
    <col min="14043" max="14044" width="22.42578125" style="1" customWidth="1"/>
    <col min="14045" max="14045" width="21.7109375" style="1" customWidth="1"/>
    <col min="14046" max="14046" width="17.85546875" style="1" customWidth="1"/>
    <col min="14047" max="14047" width="41.85546875" style="1" customWidth="1"/>
    <col min="14048" max="14048" width="4.42578125" style="1" customWidth="1"/>
    <col min="14049" max="14049" width="14.7109375" style="1" customWidth="1"/>
    <col min="14050" max="14050" width="10" style="1" customWidth="1"/>
    <col min="14051" max="14051" width="10.140625" style="1" customWidth="1"/>
    <col min="14052" max="14052" width="10" style="1" customWidth="1"/>
    <col min="14053" max="14053" width="9.42578125" style="1" customWidth="1"/>
    <col min="14054" max="14054" width="10.28515625" style="1" customWidth="1"/>
    <col min="14055" max="14056" width="8.85546875" style="1" customWidth="1"/>
    <col min="14057" max="14057" width="20.28515625" style="1" customWidth="1"/>
    <col min="14058" max="14058" width="9.140625" style="1"/>
    <col min="14059" max="14059" width="14" style="1" customWidth="1"/>
    <col min="14060" max="14061" width="9.140625" style="1"/>
    <col min="14062" max="14062" width="12" style="1" customWidth="1"/>
    <col min="14063" max="14069" width="9.140625" style="1"/>
    <col min="14070" max="14070" width="34.85546875" style="1" customWidth="1"/>
    <col min="14071" max="14298" width="9.140625" style="1"/>
    <col min="14299" max="14300" width="22.42578125" style="1" customWidth="1"/>
    <col min="14301" max="14301" width="21.7109375" style="1" customWidth="1"/>
    <col min="14302" max="14302" width="17.85546875" style="1" customWidth="1"/>
    <col min="14303" max="14303" width="41.85546875" style="1" customWidth="1"/>
    <col min="14304" max="14304" width="4.42578125" style="1" customWidth="1"/>
    <col min="14305" max="14305" width="14.7109375" style="1" customWidth="1"/>
    <col min="14306" max="14306" width="10" style="1" customWidth="1"/>
    <col min="14307" max="14307" width="10.140625" style="1" customWidth="1"/>
    <col min="14308" max="14308" width="10" style="1" customWidth="1"/>
    <col min="14309" max="14309" width="9.42578125" style="1" customWidth="1"/>
    <col min="14310" max="14310" width="10.28515625" style="1" customWidth="1"/>
    <col min="14311" max="14312" width="8.85546875" style="1" customWidth="1"/>
    <col min="14313" max="14313" width="20.28515625" style="1" customWidth="1"/>
    <col min="14314" max="14314" width="9.140625" style="1"/>
    <col min="14315" max="14315" width="14" style="1" customWidth="1"/>
    <col min="14316" max="14317" width="9.140625" style="1"/>
    <col min="14318" max="14318" width="12" style="1" customWidth="1"/>
    <col min="14319" max="14325" width="9.140625" style="1"/>
    <col min="14326" max="14326" width="34.85546875" style="1" customWidth="1"/>
    <col min="14327" max="14554" width="9.140625" style="1"/>
    <col min="14555" max="14556" width="22.42578125" style="1" customWidth="1"/>
    <col min="14557" max="14557" width="21.7109375" style="1" customWidth="1"/>
    <col min="14558" max="14558" width="17.85546875" style="1" customWidth="1"/>
    <col min="14559" max="14559" width="41.85546875" style="1" customWidth="1"/>
    <col min="14560" max="14560" width="4.42578125" style="1" customWidth="1"/>
    <col min="14561" max="14561" width="14.7109375" style="1" customWidth="1"/>
    <col min="14562" max="14562" width="10" style="1" customWidth="1"/>
    <col min="14563" max="14563" width="10.140625" style="1" customWidth="1"/>
    <col min="14564" max="14564" width="10" style="1" customWidth="1"/>
    <col min="14565" max="14565" width="9.42578125" style="1" customWidth="1"/>
    <col min="14566" max="14566" width="10.28515625" style="1" customWidth="1"/>
    <col min="14567" max="14568" width="8.85546875" style="1" customWidth="1"/>
    <col min="14569" max="14569" width="20.28515625" style="1" customWidth="1"/>
    <col min="14570" max="14570" width="9.140625" style="1"/>
    <col min="14571" max="14571" width="14" style="1" customWidth="1"/>
    <col min="14572" max="14573" width="9.140625" style="1"/>
    <col min="14574" max="14574" width="12" style="1" customWidth="1"/>
    <col min="14575" max="14581" width="9.140625" style="1"/>
    <col min="14582" max="14582" width="34.85546875" style="1" customWidth="1"/>
    <col min="14583" max="14810" width="9.140625" style="1"/>
    <col min="14811" max="14812" width="22.42578125" style="1" customWidth="1"/>
    <col min="14813" max="14813" width="21.7109375" style="1" customWidth="1"/>
    <col min="14814" max="14814" width="17.85546875" style="1" customWidth="1"/>
    <col min="14815" max="14815" width="41.85546875" style="1" customWidth="1"/>
    <col min="14816" max="14816" width="4.42578125" style="1" customWidth="1"/>
    <col min="14817" max="14817" width="14.7109375" style="1" customWidth="1"/>
    <col min="14818" max="14818" width="10" style="1" customWidth="1"/>
    <col min="14819" max="14819" width="10.140625" style="1" customWidth="1"/>
    <col min="14820" max="14820" width="10" style="1" customWidth="1"/>
    <col min="14821" max="14821" width="9.42578125" style="1" customWidth="1"/>
    <col min="14822" max="14822" width="10.28515625" style="1" customWidth="1"/>
    <col min="14823" max="14824" width="8.85546875" style="1" customWidth="1"/>
    <col min="14825" max="14825" width="20.28515625" style="1" customWidth="1"/>
    <col min="14826" max="14826" width="9.140625" style="1"/>
    <col min="14827" max="14827" width="14" style="1" customWidth="1"/>
    <col min="14828" max="14829" width="9.140625" style="1"/>
    <col min="14830" max="14830" width="12" style="1" customWidth="1"/>
    <col min="14831" max="14837" width="9.140625" style="1"/>
    <col min="14838" max="14838" width="34.85546875" style="1" customWidth="1"/>
    <col min="14839" max="15066" width="9.140625" style="1"/>
    <col min="15067" max="15068" width="22.42578125" style="1" customWidth="1"/>
    <col min="15069" max="15069" width="21.7109375" style="1" customWidth="1"/>
    <col min="15070" max="15070" width="17.85546875" style="1" customWidth="1"/>
    <col min="15071" max="15071" width="41.85546875" style="1" customWidth="1"/>
    <col min="15072" max="15072" width="4.42578125" style="1" customWidth="1"/>
    <col min="15073" max="15073" width="14.7109375" style="1" customWidth="1"/>
    <col min="15074" max="15074" width="10" style="1" customWidth="1"/>
    <col min="15075" max="15075" width="10.140625" style="1" customWidth="1"/>
    <col min="15076" max="15076" width="10" style="1" customWidth="1"/>
    <col min="15077" max="15077" width="9.42578125" style="1" customWidth="1"/>
    <col min="15078" max="15078" width="10.28515625" style="1" customWidth="1"/>
    <col min="15079" max="15080" width="8.85546875" style="1" customWidth="1"/>
    <col min="15081" max="15081" width="20.28515625" style="1" customWidth="1"/>
    <col min="15082" max="15082" width="9.140625" style="1"/>
    <col min="15083" max="15083" width="14" style="1" customWidth="1"/>
    <col min="15084" max="15085" width="9.140625" style="1"/>
    <col min="15086" max="15086" width="12" style="1" customWidth="1"/>
    <col min="15087" max="15093" width="9.140625" style="1"/>
    <col min="15094" max="15094" width="34.85546875" style="1" customWidth="1"/>
    <col min="15095" max="15322" width="9.140625" style="1"/>
    <col min="15323" max="15324" width="22.42578125" style="1" customWidth="1"/>
    <col min="15325" max="15325" width="21.7109375" style="1" customWidth="1"/>
    <col min="15326" max="15326" width="17.85546875" style="1" customWidth="1"/>
    <col min="15327" max="15327" width="41.85546875" style="1" customWidth="1"/>
    <col min="15328" max="15328" width="4.42578125" style="1" customWidth="1"/>
    <col min="15329" max="15329" width="14.7109375" style="1" customWidth="1"/>
    <col min="15330" max="15330" width="10" style="1" customWidth="1"/>
    <col min="15331" max="15331" width="10.140625" style="1" customWidth="1"/>
    <col min="15332" max="15332" width="10" style="1" customWidth="1"/>
    <col min="15333" max="15333" width="9.42578125" style="1" customWidth="1"/>
    <col min="15334" max="15334" width="10.28515625" style="1" customWidth="1"/>
    <col min="15335" max="15336" width="8.85546875" style="1" customWidth="1"/>
    <col min="15337" max="15337" width="20.28515625" style="1" customWidth="1"/>
    <col min="15338" max="15338" width="9.140625" style="1"/>
    <col min="15339" max="15339" width="14" style="1" customWidth="1"/>
    <col min="15340" max="15341" width="9.140625" style="1"/>
    <col min="15342" max="15342" width="12" style="1" customWidth="1"/>
    <col min="15343" max="15349" width="9.140625" style="1"/>
    <col min="15350" max="15350" width="34.85546875" style="1" customWidth="1"/>
    <col min="15351" max="15578" width="9.140625" style="1"/>
    <col min="15579" max="15580" width="22.42578125" style="1" customWidth="1"/>
    <col min="15581" max="15581" width="21.7109375" style="1" customWidth="1"/>
    <col min="15582" max="15582" width="17.85546875" style="1" customWidth="1"/>
    <col min="15583" max="15583" width="41.85546875" style="1" customWidth="1"/>
    <col min="15584" max="15584" width="4.42578125" style="1" customWidth="1"/>
    <col min="15585" max="15585" width="14.7109375" style="1" customWidth="1"/>
    <col min="15586" max="15586" width="10" style="1" customWidth="1"/>
    <col min="15587" max="15587" width="10.140625" style="1" customWidth="1"/>
    <col min="15588" max="15588" width="10" style="1" customWidth="1"/>
    <col min="15589" max="15589" width="9.42578125" style="1" customWidth="1"/>
    <col min="15590" max="15590" width="10.28515625" style="1" customWidth="1"/>
    <col min="15591" max="15592" width="8.85546875" style="1" customWidth="1"/>
    <col min="15593" max="15593" width="20.28515625" style="1" customWidth="1"/>
    <col min="15594" max="15594" width="9.140625" style="1"/>
    <col min="15595" max="15595" width="14" style="1" customWidth="1"/>
    <col min="15596" max="15597" width="9.140625" style="1"/>
    <col min="15598" max="15598" width="12" style="1" customWidth="1"/>
    <col min="15599" max="15605" width="9.140625" style="1"/>
    <col min="15606" max="15606" width="34.85546875" style="1" customWidth="1"/>
    <col min="15607" max="15834" width="9.140625" style="1"/>
    <col min="15835" max="15836" width="22.42578125" style="1" customWidth="1"/>
    <col min="15837" max="15837" width="21.7109375" style="1" customWidth="1"/>
    <col min="15838" max="15838" width="17.85546875" style="1" customWidth="1"/>
    <col min="15839" max="15839" width="41.85546875" style="1" customWidth="1"/>
    <col min="15840" max="15840" width="4.42578125" style="1" customWidth="1"/>
    <col min="15841" max="15841" width="14.7109375" style="1" customWidth="1"/>
    <col min="15842" max="15842" width="10" style="1" customWidth="1"/>
    <col min="15843" max="15843" width="10.140625" style="1" customWidth="1"/>
    <col min="15844" max="15844" width="10" style="1" customWidth="1"/>
    <col min="15845" max="15845" width="9.42578125" style="1" customWidth="1"/>
    <col min="15846" max="15846" width="10.28515625" style="1" customWidth="1"/>
    <col min="15847" max="15848" width="8.85546875" style="1" customWidth="1"/>
    <col min="15849" max="15849" width="20.28515625" style="1" customWidth="1"/>
    <col min="15850" max="15850" width="9.140625" style="1"/>
    <col min="15851" max="15851" width="14" style="1" customWidth="1"/>
    <col min="15852" max="15853" width="9.140625" style="1"/>
    <col min="15854" max="15854" width="12" style="1" customWidth="1"/>
    <col min="15855" max="15861" width="9.140625" style="1"/>
    <col min="15862" max="15862" width="34.85546875" style="1" customWidth="1"/>
    <col min="15863" max="16090" width="9.140625" style="1"/>
    <col min="16091" max="16092" width="22.42578125" style="1" customWidth="1"/>
    <col min="16093" max="16093" width="21.7109375" style="1" customWidth="1"/>
    <col min="16094" max="16094" width="17.85546875" style="1" customWidth="1"/>
    <col min="16095" max="16095" width="41.85546875" style="1" customWidth="1"/>
    <col min="16096" max="16096" width="4.42578125" style="1" customWidth="1"/>
    <col min="16097" max="16097" width="14.7109375" style="1" customWidth="1"/>
    <col min="16098" max="16098" width="10" style="1" customWidth="1"/>
    <col min="16099" max="16099" width="10.140625" style="1" customWidth="1"/>
    <col min="16100" max="16100" width="10" style="1" customWidth="1"/>
    <col min="16101" max="16101" width="9.42578125" style="1" customWidth="1"/>
    <col min="16102" max="16102" width="10.28515625" style="1" customWidth="1"/>
    <col min="16103" max="16104" width="8.85546875" style="1" customWidth="1"/>
    <col min="16105" max="16105" width="20.28515625" style="1" customWidth="1"/>
    <col min="16106" max="16106" width="9.140625" style="1"/>
    <col min="16107" max="16107" width="14" style="1" customWidth="1"/>
    <col min="16108" max="16109" width="9.140625" style="1"/>
    <col min="16110" max="16110" width="12" style="1" customWidth="1"/>
    <col min="16111" max="16117" width="9.140625" style="1"/>
    <col min="16118" max="16118" width="34.85546875" style="1" customWidth="1"/>
    <col min="16119" max="16384" width="9.140625" style="1"/>
  </cols>
  <sheetData>
    <row r="1" spans="1:13" s="9" customFormat="1" ht="44.25" customHeight="1">
      <c r="A1" s="119" t="s">
        <v>631</v>
      </c>
      <c r="B1" s="119"/>
      <c r="C1" s="119"/>
      <c r="D1" s="119"/>
      <c r="E1" s="119"/>
      <c r="F1" s="119"/>
      <c r="G1" s="119"/>
      <c r="H1" s="119"/>
      <c r="I1" s="119"/>
      <c r="J1" s="119"/>
      <c r="K1" s="119"/>
      <c r="L1" s="119"/>
      <c r="M1" s="10"/>
    </row>
    <row r="2" spans="1:13">
      <c r="C2" s="11"/>
      <c r="D2" s="12"/>
      <c r="E2" s="11"/>
      <c r="F2" s="11"/>
      <c r="G2" s="13"/>
      <c r="L2" s="14" t="s">
        <v>0</v>
      </c>
      <c r="M2" s="14"/>
    </row>
    <row r="3" spans="1:13" s="15" customFormat="1" ht="25.5" customHeight="1">
      <c r="A3" s="120" t="s">
        <v>1</v>
      </c>
      <c r="B3" s="120" t="s">
        <v>2</v>
      </c>
      <c r="C3" s="121" t="s">
        <v>3</v>
      </c>
      <c r="D3" s="121"/>
      <c r="E3" s="121" t="s">
        <v>4</v>
      </c>
      <c r="F3" s="121"/>
      <c r="G3" s="122" t="s">
        <v>632</v>
      </c>
      <c r="H3" s="123" t="s">
        <v>633</v>
      </c>
      <c r="I3" s="122" t="s">
        <v>1182</v>
      </c>
      <c r="J3" s="120" t="s">
        <v>5</v>
      </c>
      <c r="K3" s="120"/>
      <c r="L3" s="120"/>
      <c r="M3" s="16"/>
    </row>
    <row r="4" spans="1:13" s="15" customFormat="1" ht="43.15" customHeight="1">
      <c r="A4" s="120"/>
      <c r="B4" s="120"/>
      <c r="C4" s="17" t="s">
        <v>6</v>
      </c>
      <c r="D4" s="17" t="s">
        <v>7</v>
      </c>
      <c r="E4" s="17" t="s">
        <v>6</v>
      </c>
      <c r="F4" s="17" t="s">
        <v>7</v>
      </c>
      <c r="G4" s="122"/>
      <c r="H4" s="123"/>
      <c r="I4" s="122"/>
      <c r="J4" s="17" t="s">
        <v>8</v>
      </c>
      <c r="K4" s="17" t="s">
        <v>9</v>
      </c>
      <c r="L4" s="17" t="s">
        <v>634</v>
      </c>
      <c r="M4" s="18"/>
    </row>
    <row r="5" spans="1:13" s="15" customFormat="1">
      <c r="A5" s="19">
        <v>1</v>
      </c>
      <c r="B5" s="20">
        <v>2</v>
      </c>
      <c r="C5" s="20">
        <v>3</v>
      </c>
      <c r="D5" s="20">
        <v>4</v>
      </c>
      <c r="E5" s="20">
        <v>5</v>
      </c>
      <c r="F5" s="20">
        <v>6</v>
      </c>
      <c r="G5" s="21">
        <v>7</v>
      </c>
      <c r="H5" s="21">
        <v>8</v>
      </c>
      <c r="I5" s="21">
        <v>9</v>
      </c>
      <c r="J5" s="22">
        <v>10</v>
      </c>
      <c r="K5" s="22">
        <v>11</v>
      </c>
      <c r="L5" s="22">
        <v>12</v>
      </c>
      <c r="M5" s="23"/>
    </row>
    <row r="6" spans="1:13" ht="19.5" customHeight="1">
      <c r="A6" s="108"/>
      <c r="B6" s="99"/>
      <c r="C6" s="50" t="s">
        <v>10</v>
      </c>
      <c r="D6" s="51" t="s">
        <v>11</v>
      </c>
      <c r="E6" s="54"/>
      <c r="F6" s="43"/>
      <c r="G6" s="42">
        <f>G7+G10+G31+G28+G35+G39+G65+G78+G86+G126+G136+G139+G247</f>
        <v>89926624.100000009</v>
      </c>
      <c r="H6" s="42">
        <f>H7+H10+H28+H31+H35+H39+H65+H78+H86+H126+H136+H139+H247+H62</f>
        <v>33659764.469999999</v>
      </c>
      <c r="I6" s="42">
        <f>I7+I10+I31+I28+I35+I39+I65+I78+I86+I126+I136+I139+I247+I62</f>
        <v>89926624.110000014</v>
      </c>
      <c r="J6" s="42">
        <f>J7+J10+J31+J28+J35+J39+J65+J78+J86+J126+J136+J139+J247</f>
        <v>96221487.799999997</v>
      </c>
      <c r="K6" s="42">
        <f>K7+K10+K31+K28+K35+K39+K65+K78+K86+K126+K136+K139+K247</f>
        <v>100070347.3</v>
      </c>
      <c r="L6" s="42">
        <f>L7+L10+L31+L28+L35+L39+L65+L78+L86+L126+L136+L139+L247</f>
        <v>101571402.49999999</v>
      </c>
      <c r="M6" s="24"/>
    </row>
    <row r="7" spans="1:13" ht="19.5" customHeight="1">
      <c r="A7" s="108"/>
      <c r="B7" s="53"/>
      <c r="C7" s="50" t="s">
        <v>12</v>
      </c>
      <c r="D7" s="51" t="s">
        <v>13</v>
      </c>
      <c r="E7" s="54"/>
      <c r="F7" s="52"/>
      <c r="G7" s="42">
        <f t="shared" ref="G7:L7" si="0">G8+G9</f>
        <v>58131781.5</v>
      </c>
      <c r="H7" s="42">
        <f t="shared" si="0"/>
        <v>20306093.600000001</v>
      </c>
      <c r="I7" s="42">
        <f t="shared" si="0"/>
        <v>58189020.899999999</v>
      </c>
      <c r="J7" s="42">
        <f t="shared" si="0"/>
        <v>62640966.899999999</v>
      </c>
      <c r="K7" s="42">
        <f t="shared" si="0"/>
        <v>66185032.900000006</v>
      </c>
      <c r="L7" s="42">
        <f t="shared" si="0"/>
        <v>66486610.299999997</v>
      </c>
      <c r="M7" s="24"/>
    </row>
    <row r="8" spans="1:13" ht="43.5" customHeight="1">
      <c r="A8" s="63" t="s">
        <v>737</v>
      </c>
      <c r="B8" s="44" t="s">
        <v>14</v>
      </c>
      <c r="C8" s="45" t="s">
        <v>15</v>
      </c>
      <c r="D8" s="46" t="s">
        <v>16</v>
      </c>
      <c r="E8" s="47" t="s">
        <v>17</v>
      </c>
      <c r="F8" s="48" t="s">
        <v>18</v>
      </c>
      <c r="G8" s="111">
        <v>25009373.899999999</v>
      </c>
      <c r="H8" s="41">
        <v>7753981.5999999996</v>
      </c>
      <c r="I8" s="111">
        <v>25009373.899999999</v>
      </c>
      <c r="J8" s="111">
        <v>26808490.899999999</v>
      </c>
      <c r="K8" s="111">
        <v>28694119.800000001</v>
      </c>
      <c r="L8" s="111">
        <v>27378891.699999999</v>
      </c>
      <c r="M8" s="25"/>
    </row>
    <row r="9" spans="1:13" ht="42.75" customHeight="1">
      <c r="A9" s="63" t="s">
        <v>738</v>
      </c>
      <c r="B9" s="44" t="s">
        <v>14</v>
      </c>
      <c r="C9" s="45" t="s">
        <v>19</v>
      </c>
      <c r="D9" s="46" t="s">
        <v>20</v>
      </c>
      <c r="E9" s="47" t="s">
        <v>17</v>
      </c>
      <c r="F9" s="48" t="s">
        <v>18</v>
      </c>
      <c r="G9" s="111">
        <v>33122407.600000001</v>
      </c>
      <c r="H9" s="41">
        <v>12552112</v>
      </c>
      <c r="I9" s="111">
        <v>33179647</v>
      </c>
      <c r="J9" s="111">
        <v>35832476</v>
      </c>
      <c r="K9" s="111">
        <v>37490913.100000001</v>
      </c>
      <c r="L9" s="111">
        <v>39107718.600000001</v>
      </c>
      <c r="M9" s="25"/>
    </row>
    <row r="10" spans="1:13" ht="35.450000000000003" customHeight="1">
      <c r="A10" s="63"/>
      <c r="B10" s="49"/>
      <c r="C10" s="50" t="s">
        <v>21</v>
      </c>
      <c r="D10" s="51" t="s">
        <v>22</v>
      </c>
      <c r="E10" s="52"/>
      <c r="F10" s="52"/>
      <c r="G10" s="55">
        <f>SUM(G11:G27)</f>
        <v>13890922.700000001</v>
      </c>
      <c r="H10" s="55">
        <f>SUM(H11:H27)</f>
        <v>5681502.4999999991</v>
      </c>
      <c r="I10" s="55">
        <f>SUM(I12:I27)</f>
        <v>13938993.5</v>
      </c>
      <c r="J10" s="55">
        <f>SUM(J12:J27)</f>
        <v>14468824.4</v>
      </c>
      <c r="K10" s="42">
        <f>SUM(K12:K27)</f>
        <v>14125172.000000002</v>
      </c>
      <c r="L10" s="42">
        <f>SUM(L12:L27)</f>
        <v>14693977.1</v>
      </c>
      <c r="M10" s="24"/>
    </row>
    <row r="11" spans="1:13" ht="73.5">
      <c r="A11" s="63" t="s">
        <v>739</v>
      </c>
      <c r="B11" s="44" t="s">
        <v>23</v>
      </c>
      <c r="C11" s="45" t="s">
        <v>24</v>
      </c>
      <c r="D11" s="46" t="s">
        <v>25</v>
      </c>
      <c r="E11" s="47" t="s">
        <v>17</v>
      </c>
      <c r="F11" s="48" t="s">
        <v>18</v>
      </c>
      <c r="G11" s="58">
        <v>0</v>
      </c>
      <c r="H11" s="58">
        <v>161.30000000000001</v>
      </c>
      <c r="I11" s="58">
        <v>0</v>
      </c>
      <c r="J11" s="58">
        <v>0</v>
      </c>
      <c r="K11" s="58">
        <v>0</v>
      </c>
      <c r="L11" s="58">
        <v>0</v>
      </c>
      <c r="M11" s="24"/>
    </row>
    <row r="12" spans="1:13" ht="115.5">
      <c r="A12" s="63" t="s">
        <v>740</v>
      </c>
      <c r="B12" s="44" t="s">
        <v>23</v>
      </c>
      <c r="C12" s="45" t="s">
        <v>26</v>
      </c>
      <c r="D12" s="46" t="s">
        <v>27</v>
      </c>
      <c r="E12" s="47" t="s">
        <v>17</v>
      </c>
      <c r="F12" s="48" t="s">
        <v>18</v>
      </c>
      <c r="G12" s="111">
        <v>108480</v>
      </c>
      <c r="H12" s="41">
        <v>81757</v>
      </c>
      <c r="I12" s="111">
        <v>132287</v>
      </c>
      <c r="J12" s="111">
        <v>143456</v>
      </c>
      <c r="K12" s="111">
        <v>164286</v>
      </c>
      <c r="L12" s="111">
        <v>188865</v>
      </c>
      <c r="M12" s="25"/>
    </row>
    <row r="13" spans="1:13" ht="51.6" customHeight="1">
      <c r="A13" s="63" t="s">
        <v>741</v>
      </c>
      <c r="B13" s="44" t="s">
        <v>23</v>
      </c>
      <c r="C13" s="45" t="s">
        <v>28</v>
      </c>
      <c r="D13" s="46" t="s">
        <v>29</v>
      </c>
      <c r="E13" s="47" t="s">
        <v>17</v>
      </c>
      <c r="F13" s="48" t="s">
        <v>18</v>
      </c>
      <c r="G13" s="111">
        <v>5858100</v>
      </c>
      <c r="H13" s="41">
        <v>2495643.6</v>
      </c>
      <c r="I13" s="111">
        <v>5858100</v>
      </c>
      <c r="J13" s="111">
        <v>5987625</v>
      </c>
      <c r="K13" s="111">
        <v>6201755</v>
      </c>
      <c r="L13" s="111">
        <v>6389075</v>
      </c>
      <c r="M13" s="25"/>
    </row>
    <row r="14" spans="1:13" ht="57" customHeight="1">
      <c r="A14" s="63" t="s">
        <v>742</v>
      </c>
      <c r="B14" s="44" t="s">
        <v>23</v>
      </c>
      <c r="C14" s="45" t="s">
        <v>30</v>
      </c>
      <c r="D14" s="46" t="s">
        <v>31</v>
      </c>
      <c r="E14" s="47" t="s">
        <v>17</v>
      </c>
      <c r="F14" s="48" t="s">
        <v>18</v>
      </c>
      <c r="G14" s="111">
        <v>11944</v>
      </c>
      <c r="H14" s="41">
        <v>16304.8</v>
      </c>
      <c r="I14" s="111">
        <v>35631</v>
      </c>
      <c r="J14" s="111">
        <v>37177</v>
      </c>
      <c r="K14" s="111">
        <v>38761</v>
      </c>
      <c r="L14" s="111">
        <v>40446</v>
      </c>
      <c r="M14" s="25"/>
    </row>
    <row r="15" spans="1:13" ht="132" customHeight="1">
      <c r="A15" s="63" t="s">
        <v>743</v>
      </c>
      <c r="B15" s="44" t="s">
        <v>23</v>
      </c>
      <c r="C15" s="45" t="s">
        <v>635</v>
      </c>
      <c r="D15" s="46" t="s">
        <v>32</v>
      </c>
      <c r="E15" s="47" t="s">
        <v>17</v>
      </c>
      <c r="F15" s="48" t="s">
        <v>18</v>
      </c>
      <c r="G15" s="111">
        <v>1980965</v>
      </c>
      <c r="H15" s="41">
        <v>680804.5</v>
      </c>
      <c r="I15" s="43">
        <v>1980965</v>
      </c>
      <c r="J15" s="43">
        <v>2101952</v>
      </c>
      <c r="K15" s="43">
        <v>2219441</v>
      </c>
      <c r="L15" s="43">
        <v>2342911</v>
      </c>
      <c r="M15" s="26"/>
    </row>
    <row r="16" spans="1:13" ht="75" customHeight="1">
      <c r="A16" s="63" t="s">
        <v>744</v>
      </c>
      <c r="B16" s="44" t="s">
        <v>23</v>
      </c>
      <c r="C16" s="45" t="s">
        <v>33</v>
      </c>
      <c r="D16" s="46" t="s">
        <v>34</v>
      </c>
      <c r="E16" s="47" t="s">
        <v>17</v>
      </c>
      <c r="F16" s="48" t="s">
        <v>18</v>
      </c>
      <c r="G16" s="111">
        <v>2463</v>
      </c>
      <c r="H16" s="41">
        <v>1111.9000000000001</v>
      </c>
      <c r="I16" s="111">
        <v>2752</v>
      </c>
      <c r="J16" s="111">
        <v>2825</v>
      </c>
      <c r="K16" s="111">
        <v>2983</v>
      </c>
      <c r="L16" s="111">
        <v>3149</v>
      </c>
      <c r="M16" s="25"/>
    </row>
    <row r="17" spans="1:13" ht="66" customHeight="1">
      <c r="A17" s="63" t="s">
        <v>745</v>
      </c>
      <c r="B17" s="44" t="s">
        <v>23</v>
      </c>
      <c r="C17" s="45" t="s">
        <v>35</v>
      </c>
      <c r="D17" s="46" t="s">
        <v>36</v>
      </c>
      <c r="E17" s="47" t="s">
        <v>17</v>
      </c>
      <c r="F17" s="48" t="s">
        <v>18</v>
      </c>
      <c r="G17" s="111">
        <v>0</v>
      </c>
      <c r="H17" s="41">
        <v>13.2</v>
      </c>
      <c r="I17" s="111">
        <v>1</v>
      </c>
      <c r="J17" s="111">
        <v>0</v>
      </c>
      <c r="K17" s="111">
        <v>0</v>
      </c>
      <c r="L17" s="111">
        <v>0</v>
      </c>
      <c r="M17" s="25"/>
    </row>
    <row r="18" spans="1:13" ht="52.9" customHeight="1">
      <c r="A18" s="63" t="s">
        <v>746</v>
      </c>
      <c r="B18" s="44" t="s">
        <v>23</v>
      </c>
      <c r="C18" s="45" t="s">
        <v>37</v>
      </c>
      <c r="D18" s="46" t="s">
        <v>38</v>
      </c>
      <c r="E18" s="47" t="s">
        <v>17</v>
      </c>
      <c r="F18" s="48" t="s">
        <v>18</v>
      </c>
      <c r="G18" s="111">
        <v>88</v>
      </c>
      <c r="H18" s="41">
        <v>101.9</v>
      </c>
      <c r="I18" s="111">
        <v>102</v>
      </c>
      <c r="J18" s="111">
        <v>85</v>
      </c>
      <c r="K18" s="111">
        <v>89.8</v>
      </c>
      <c r="L18" s="111">
        <v>94.8</v>
      </c>
      <c r="M18" s="25"/>
    </row>
    <row r="19" spans="1:13" ht="52.15" customHeight="1">
      <c r="A19" s="63" t="s">
        <v>747</v>
      </c>
      <c r="B19" s="44" t="s">
        <v>23</v>
      </c>
      <c r="C19" s="45" t="s">
        <v>39</v>
      </c>
      <c r="D19" s="46" t="s">
        <v>40</v>
      </c>
      <c r="E19" s="47" t="s">
        <v>17</v>
      </c>
      <c r="F19" s="48" t="s">
        <v>18</v>
      </c>
      <c r="G19" s="111">
        <v>1270</v>
      </c>
      <c r="H19" s="41">
        <v>715.8</v>
      </c>
      <c r="I19" s="111">
        <v>1570</v>
      </c>
      <c r="J19" s="111">
        <v>1707</v>
      </c>
      <c r="K19" s="111">
        <v>1802.3</v>
      </c>
      <c r="L19" s="111">
        <v>1902.5</v>
      </c>
      <c r="M19" s="25"/>
    </row>
    <row r="20" spans="1:13" ht="95.25" customHeight="1">
      <c r="A20" s="63" t="s">
        <v>748</v>
      </c>
      <c r="B20" s="44" t="s">
        <v>23</v>
      </c>
      <c r="C20" s="45" t="s">
        <v>41</v>
      </c>
      <c r="D20" s="46" t="s">
        <v>42</v>
      </c>
      <c r="E20" s="47" t="s">
        <v>17</v>
      </c>
      <c r="F20" s="48" t="s">
        <v>18</v>
      </c>
      <c r="G20" s="111">
        <v>2009617.5</v>
      </c>
      <c r="H20" s="41">
        <v>784062.4</v>
      </c>
      <c r="I20" s="111">
        <v>1989805.9</v>
      </c>
      <c r="J20" s="111">
        <v>2100710</v>
      </c>
      <c r="K20" s="111">
        <v>2852388.4</v>
      </c>
      <c r="L20" s="111">
        <v>2970811.6</v>
      </c>
      <c r="M20" s="25"/>
    </row>
    <row r="21" spans="1:13" ht="81.599999999999994" customHeight="1">
      <c r="A21" s="63" t="s">
        <v>749</v>
      </c>
      <c r="B21" s="44" t="s">
        <v>23</v>
      </c>
      <c r="C21" s="45" t="s">
        <v>43</v>
      </c>
      <c r="D21" s="46" t="s">
        <v>44</v>
      </c>
      <c r="E21" s="47" t="s">
        <v>17</v>
      </c>
      <c r="F21" s="48" t="s">
        <v>18</v>
      </c>
      <c r="G21" s="111">
        <v>1090624.5</v>
      </c>
      <c r="H21" s="41">
        <v>425512.6</v>
      </c>
      <c r="I21" s="111">
        <v>1079873.2</v>
      </c>
      <c r="J21" s="111">
        <v>1107585</v>
      </c>
      <c r="K21" s="111">
        <v>0</v>
      </c>
      <c r="L21" s="111">
        <v>0</v>
      </c>
      <c r="M21" s="25"/>
    </row>
    <row r="22" spans="1:13" ht="83.45" customHeight="1">
      <c r="A22" s="63" t="s">
        <v>750</v>
      </c>
      <c r="B22" s="44" t="s">
        <v>23</v>
      </c>
      <c r="C22" s="45" t="s">
        <v>45</v>
      </c>
      <c r="D22" s="46" t="s">
        <v>46</v>
      </c>
      <c r="E22" s="47" t="s">
        <v>17</v>
      </c>
      <c r="F22" s="48" t="s">
        <v>18</v>
      </c>
      <c r="G22" s="111">
        <v>9055.4</v>
      </c>
      <c r="H22" s="41">
        <v>4827.8999999999996</v>
      </c>
      <c r="I22" s="111">
        <v>8967.1</v>
      </c>
      <c r="J22" s="111">
        <v>9969</v>
      </c>
      <c r="K22" s="111">
        <v>13412.7</v>
      </c>
      <c r="L22" s="111">
        <v>13949.4</v>
      </c>
      <c r="M22" s="25"/>
    </row>
    <row r="23" spans="1:13" ht="94.9" customHeight="1">
      <c r="A23" s="63" t="s">
        <v>751</v>
      </c>
      <c r="B23" s="44" t="s">
        <v>23</v>
      </c>
      <c r="C23" s="45" t="s">
        <v>47</v>
      </c>
      <c r="D23" s="46" t="s">
        <v>48</v>
      </c>
      <c r="E23" s="47" t="s">
        <v>17</v>
      </c>
      <c r="F23" s="48" t="s">
        <v>18</v>
      </c>
      <c r="G23" s="111">
        <v>4914.3999999999996</v>
      </c>
      <c r="H23" s="41">
        <v>2620.1</v>
      </c>
      <c r="I23" s="111">
        <v>4866.3999999999996</v>
      </c>
      <c r="J23" s="111">
        <v>5256</v>
      </c>
      <c r="K23" s="111">
        <v>0</v>
      </c>
      <c r="L23" s="111">
        <v>0</v>
      </c>
      <c r="M23" s="25"/>
    </row>
    <row r="24" spans="1:13" ht="78" customHeight="1">
      <c r="A24" s="63" t="s">
        <v>752</v>
      </c>
      <c r="B24" s="44" t="s">
        <v>23</v>
      </c>
      <c r="C24" s="45" t="s">
        <v>49</v>
      </c>
      <c r="D24" s="46" t="s">
        <v>50</v>
      </c>
      <c r="E24" s="47" t="s">
        <v>17</v>
      </c>
      <c r="F24" s="48" t="s">
        <v>18</v>
      </c>
      <c r="G24" s="111">
        <v>2029519.9</v>
      </c>
      <c r="H24" s="41">
        <v>854419.5</v>
      </c>
      <c r="I24" s="111">
        <v>2036837.1</v>
      </c>
      <c r="J24" s="111">
        <v>2100161</v>
      </c>
      <c r="K24" s="111">
        <v>2831431.2</v>
      </c>
      <c r="L24" s="111">
        <v>2949358.7</v>
      </c>
      <c r="M24" s="25"/>
    </row>
    <row r="25" spans="1:13" ht="75" customHeight="1">
      <c r="A25" s="63" t="s">
        <v>753</v>
      </c>
      <c r="B25" s="44" t="s">
        <v>23</v>
      </c>
      <c r="C25" s="45" t="s">
        <v>51</v>
      </c>
      <c r="D25" s="46" t="s">
        <v>52</v>
      </c>
      <c r="E25" s="47" t="s">
        <v>17</v>
      </c>
      <c r="F25" s="48" t="s">
        <v>18</v>
      </c>
      <c r="G25" s="111">
        <v>1101425.6000000001</v>
      </c>
      <c r="H25" s="41">
        <v>463695.6</v>
      </c>
      <c r="I25" s="111">
        <v>1105397</v>
      </c>
      <c r="J25" s="111">
        <v>1107295</v>
      </c>
      <c r="K25" s="111">
        <v>0</v>
      </c>
      <c r="L25" s="111">
        <v>0</v>
      </c>
      <c r="M25" s="25"/>
    </row>
    <row r="26" spans="1:13" ht="84">
      <c r="A26" s="63" t="s">
        <v>754</v>
      </c>
      <c r="B26" s="44" t="s">
        <v>23</v>
      </c>
      <c r="C26" s="45" t="s">
        <v>53</v>
      </c>
      <c r="D26" s="46" t="s">
        <v>54</v>
      </c>
      <c r="E26" s="47" t="s">
        <v>17</v>
      </c>
      <c r="F26" s="48" t="s">
        <v>18</v>
      </c>
      <c r="G26" s="111">
        <v>-205836.6</v>
      </c>
      <c r="H26" s="41">
        <v>-84429.5</v>
      </c>
      <c r="I26" s="111">
        <v>-193272.2</v>
      </c>
      <c r="J26" s="111">
        <v>-155167.6</v>
      </c>
      <c r="K26" s="111">
        <v>-201178.4</v>
      </c>
      <c r="L26" s="111">
        <v>-206585.9</v>
      </c>
      <c r="M26" s="25"/>
    </row>
    <row r="27" spans="1:13" ht="81" customHeight="1">
      <c r="A27" s="63" t="s">
        <v>755</v>
      </c>
      <c r="B27" s="44" t="s">
        <v>23</v>
      </c>
      <c r="C27" s="45" t="s">
        <v>55</v>
      </c>
      <c r="D27" s="46" t="s">
        <v>56</v>
      </c>
      <c r="E27" s="47" t="s">
        <v>17</v>
      </c>
      <c r="F27" s="48" t="s">
        <v>18</v>
      </c>
      <c r="G27" s="111">
        <v>-111708</v>
      </c>
      <c r="H27" s="41">
        <v>-45820.1</v>
      </c>
      <c r="I27" s="111">
        <v>-104889</v>
      </c>
      <c r="J27" s="111">
        <v>-81811</v>
      </c>
      <c r="K27" s="111">
        <v>0</v>
      </c>
      <c r="L27" s="111">
        <v>0</v>
      </c>
      <c r="M27" s="25"/>
    </row>
    <row r="28" spans="1:13" ht="19.5" customHeight="1">
      <c r="A28" s="63"/>
      <c r="B28" s="53"/>
      <c r="C28" s="50" t="s">
        <v>57</v>
      </c>
      <c r="D28" s="51" t="s">
        <v>58</v>
      </c>
      <c r="E28" s="52"/>
      <c r="F28" s="52"/>
      <c r="G28" s="56">
        <f t="shared" ref="G28:L28" si="1">G29+G30</f>
        <v>5716422.2999999998</v>
      </c>
      <c r="H28" s="56">
        <f t="shared" si="1"/>
        <v>3194087.3</v>
      </c>
      <c r="I28" s="56">
        <f t="shared" si="1"/>
        <v>6029334.2999999998</v>
      </c>
      <c r="J28" s="56">
        <f t="shared" si="1"/>
        <v>6957730</v>
      </c>
      <c r="K28" s="56">
        <f t="shared" si="1"/>
        <v>7447875.2000000002</v>
      </c>
      <c r="L28" s="56">
        <f t="shared" si="1"/>
        <v>7918924.5999999996</v>
      </c>
      <c r="M28" s="27"/>
    </row>
    <row r="29" spans="1:13" ht="52.9" customHeight="1">
      <c r="A29" s="63" t="s">
        <v>756</v>
      </c>
      <c r="B29" s="44" t="s">
        <v>59</v>
      </c>
      <c r="C29" s="45" t="s">
        <v>60</v>
      </c>
      <c r="D29" s="46" t="s">
        <v>61</v>
      </c>
      <c r="E29" s="47" t="s">
        <v>17</v>
      </c>
      <c r="F29" s="48" t="s">
        <v>18</v>
      </c>
      <c r="G29" s="111">
        <v>5326043.5999999996</v>
      </c>
      <c r="H29" s="41">
        <v>2977278.3</v>
      </c>
      <c r="I29" s="111">
        <v>5529769.2999999998</v>
      </c>
      <c r="J29" s="111">
        <v>6291036.5</v>
      </c>
      <c r="K29" s="111">
        <v>6751847.2000000002</v>
      </c>
      <c r="L29" s="111">
        <v>7195055.5</v>
      </c>
      <c r="M29" s="25"/>
    </row>
    <row r="30" spans="1:13" ht="52.15" customHeight="1">
      <c r="A30" s="63" t="s">
        <v>757</v>
      </c>
      <c r="B30" s="44" t="s">
        <v>59</v>
      </c>
      <c r="C30" s="45" t="s">
        <v>62</v>
      </c>
      <c r="D30" s="46" t="s">
        <v>63</v>
      </c>
      <c r="E30" s="47" t="s">
        <v>17</v>
      </c>
      <c r="F30" s="48" t="s">
        <v>18</v>
      </c>
      <c r="G30" s="111">
        <v>390378.7</v>
      </c>
      <c r="H30" s="41">
        <v>216809</v>
      </c>
      <c r="I30" s="111">
        <v>499565</v>
      </c>
      <c r="J30" s="111">
        <v>666693.5</v>
      </c>
      <c r="K30" s="111">
        <v>696028</v>
      </c>
      <c r="L30" s="111">
        <v>723869.1</v>
      </c>
      <c r="M30" s="25"/>
    </row>
    <row r="31" spans="1:13" ht="19.5" customHeight="1">
      <c r="A31" s="63"/>
      <c r="B31" s="53"/>
      <c r="C31" s="50" t="s">
        <v>64</v>
      </c>
      <c r="D31" s="51" t="s">
        <v>65</v>
      </c>
      <c r="E31" s="52"/>
      <c r="F31" s="52"/>
      <c r="G31" s="42">
        <f t="shared" ref="G31:L31" si="2">G32+G33+G34</f>
        <v>9090425.5</v>
      </c>
      <c r="H31" s="42">
        <f t="shared" si="2"/>
        <v>3249965.9000000004</v>
      </c>
      <c r="I31" s="42">
        <f t="shared" si="2"/>
        <v>8433339.0999999996</v>
      </c>
      <c r="J31" s="42">
        <f t="shared" si="2"/>
        <v>8924046.1999999993</v>
      </c>
      <c r="K31" s="42">
        <f t="shared" si="2"/>
        <v>9022458.4000000004</v>
      </c>
      <c r="L31" s="42">
        <f t="shared" si="2"/>
        <v>9105566.9000000004</v>
      </c>
      <c r="M31" s="24"/>
    </row>
    <row r="32" spans="1:13" s="8" customFormat="1" ht="56.45" customHeight="1">
      <c r="A32" s="63" t="s">
        <v>758</v>
      </c>
      <c r="B32" s="44" t="s">
        <v>66</v>
      </c>
      <c r="C32" s="45" t="s">
        <v>67</v>
      </c>
      <c r="D32" s="46" t="s">
        <v>68</v>
      </c>
      <c r="E32" s="47" t="s">
        <v>17</v>
      </c>
      <c r="F32" s="48" t="s">
        <v>18</v>
      </c>
      <c r="G32" s="111">
        <v>7639601.9000000004</v>
      </c>
      <c r="H32" s="41">
        <v>2990507.7</v>
      </c>
      <c r="I32" s="111">
        <v>7040072</v>
      </c>
      <c r="J32" s="111">
        <v>7509747</v>
      </c>
      <c r="K32" s="111">
        <v>7589342</v>
      </c>
      <c r="L32" s="111">
        <v>7652811</v>
      </c>
      <c r="M32" s="25"/>
    </row>
    <row r="33" spans="1:13" s="8" customFormat="1" ht="52.9" customHeight="1">
      <c r="A33" s="63" t="s">
        <v>759</v>
      </c>
      <c r="B33" s="44" t="s">
        <v>66</v>
      </c>
      <c r="C33" s="45" t="s">
        <v>69</v>
      </c>
      <c r="D33" s="46" t="s">
        <v>70</v>
      </c>
      <c r="E33" s="47" t="s">
        <v>17</v>
      </c>
      <c r="F33" s="48" t="s">
        <v>18</v>
      </c>
      <c r="G33" s="111">
        <v>1449983.6</v>
      </c>
      <c r="H33" s="41">
        <v>258933.2</v>
      </c>
      <c r="I33" s="111">
        <v>1392154.1</v>
      </c>
      <c r="J33" s="111">
        <v>1413123.2</v>
      </c>
      <c r="K33" s="111">
        <v>1431940.4</v>
      </c>
      <c r="L33" s="111">
        <v>1451579.9</v>
      </c>
      <c r="M33" s="25"/>
    </row>
    <row r="34" spans="1:13" s="8" customFormat="1" ht="54.6" customHeight="1">
      <c r="A34" s="63" t="s">
        <v>760</v>
      </c>
      <c r="B34" s="44" t="s">
        <v>66</v>
      </c>
      <c r="C34" s="45" t="s">
        <v>71</v>
      </c>
      <c r="D34" s="46" t="s">
        <v>72</v>
      </c>
      <c r="E34" s="47" t="s">
        <v>17</v>
      </c>
      <c r="F34" s="48" t="s">
        <v>18</v>
      </c>
      <c r="G34" s="111">
        <v>840</v>
      </c>
      <c r="H34" s="41">
        <v>525</v>
      </c>
      <c r="I34" s="111">
        <v>1113</v>
      </c>
      <c r="J34" s="111">
        <v>1176</v>
      </c>
      <c r="K34" s="111">
        <v>1176</v>
      </c>
      <c r="L34" s="111">
        <v>1176</v>
      </c>
      <c r="M34" s="25"/>
    </row>
    <row r="35" spans="1:13" ht="25.9" customHeight="1">
      <c r="A35" s="63"/>
      <c r="B35" s="53"/>
      <c r="C35" s="50" t="s">
        <v>73</v>
      </c>
      <c r="D35" s="51" t="s">
        <v>74</v>
      </c>
      <c r="E35" s="52"/>
      <c r="F35" s="52"/>
      <c r="G35" s="42">
        <f t="shared" ref="G35:L35" si="3">SUM(G36:G38)</f>
        <v>27448.3</v>
      </c>
      <c r="H35" s="42">
        <f t="shared" si="3"/>
        <v>9593.1999999999989</v>
      </c>
      <c r="I35" s="42">
        <f t="shared" si="3"/>
        <v>29335.9</v>
      </c>
      <c r="J35" s="42">
        <f t="shared" si="3"/>
        <v>30557.300000000003</v>
      </c>
      <c r="K35" s="42">
        <f t="shared" si="3"/>
        <v>31378.800000000003</v>
      </c>
      <c r="L35" s="42">
        <f t="shared" si="3"/>
        <v>32158.400000000001</v>
      </c>
      <c r="M35" s="24"/>
    </row>
    <row r="36" spans="1:13" ht="53.45" customHeight="1">
      <c r="A36" s="63" t="s">
        <v>761</v>
      </c>
      <c r="B36" s="44" t="s">
        <v>75</v>
      </c>
      <c r="C36" s="57" t="s">
        <v>76</v>
      </c>
      <c r="D36" s="49" t="s">
        <v>77</v>
      </c>
      <c r="E36" s="47" t="s">
        <v>17</v>
      </c>
      <c r="F36" s="48" t="s">
        <v>18</v>
      </c>
      <c r="G36" s="111">
        <v>13851</v>
      </c>
      <c r="H36" s="41">
        <v>8724</v>
      </c>
      <c r="I36" s="111">
        <v>17448</v>
      </c>
      <c r="J36" s="111">
        <v>18669.400000000001</v>
      </c>
      <c r="K36" s="111">
        <v>19490.900000000001</v>
      </c>
      <c r="L36" s="111">
        <v>20270.5</v>
      </c>
      <c r="M36" s="25"/>
    </row>
    <row r="37" spans="1:13" ht="54.6" customHeight="1">
      <c r="A37" s="63" t="s">
        <v>762</v>
      </c>
      <c r="B37" s="44" t="s">
        <v>75</v>
      </c>
      <c r="C37" s="57" t="s">
        <v>78</v>
      </c>
      <c r="D37" s="46" t="s">
        <v>79</v>
      </c>
      <c r="E37" s="47" t="s">
        <v>17</v>
      </c>
      <c r="F37" s="48" t="s">
        <v>18</v>
      </c>
      <c r="G37" s="111">
        <v>12911</v>
      </c>
      <c r="H37" s="41">
        <v>615.79999999999995</v>
      </c>
      <c r="I37" s="111">
        <v>10966.5</v>
      </c>
      <c r="J37" s="111">
        <v>10966.5</v>
      </c>
      <c r="K37" s="111">
        <v>10966.5</v>
      </c>
      <c r="L37" s="111">
        <v>10966.5</v>
      </c>
      <c r="M37" s="25"/>
    </row>
    <row r="38" spans="1:13" ht="58.9" customHeight="1">
      <c r="A38" s="63" t="s">
        <v>763</v>
      </c>
      <c r="B38" s="44" t="s">
        <v>75</v>
      </c>
      <c r="C38" s="57" t="s">
        <v>636</v>
      </c>
      <c r="D38" s="46" t="s">
        <v>637</v>
      </c>
      <c r="E38" s="47" t="s">
        <v>17</v>
      </c>
      <c r="F38" s="48" t="s">
        <v>18</v>
      </c>
      <c r="G38" s="111">
        <v>686.3</v>
      </c>
      <c r="H38" s="41">
        <v>253.4</v>
      </c>
      <c r="I38" s="111">
        <v>921.4</v>
      </c>
      <c r="J38" s="111">
        <v>921.4</v>
      </c>
      <c r="K38" s="111">
        <v>921.4</v>
      </c>
      <c r="L38" s="111">
        <v>921.4</v>
      </c>
      <c r="M38" s="25"/>
    </row>
    <row r="39" spans="1:13" ht="19.5" customHeight="1">
      <c r="A39" s="63"/>
      <c r="B39" s="94"/>
      <c r="C39" s="50" t="s">
        <v>80</v>
      </c>
      <c r="D39" s="51" t="s">
        <v>81</v>
      </c>
      <c r="E39" s="47"/>
      <c r="F39" s="52"/>
      <c r="G39" s="42">
        <f t="shared" ref="G39:L39" si="4">SUM(G40:G61)</f>
        <v>168461.49999999997</v>
      </c>
      <c r="H39" s="42">
        <f t="shared" si="4"/>
        <v>62124.400000000009</v>
      </c>
      <c r="I39" s="42">
        <f t="shared" si="4"/>
        <v>139334.00000000003</v>
      </c>
      <c r="J39" s="42">
        <f t="shared" si="4"/>
        <v>149781.29999999996</v>
      </c>
      <c r="K39" s="42">
        <f t="shared" si="4"/>
        <v>165502.09999999995</v>
      </c>
      <c r="L39" s="42">
        <f t="shared" si="4"/>
        <v>188313.50000000003</v>
      </c>
      <c r="M39" s="24"/>
    </row>
    <row r="40" spans="1:13" ht="63.6" customHeight="1">
      <c r="A40" s="63" t="s">
        <v>764</v>
      </c>
      <c r="B40" s="44" t="s">
        <v>82</v>
      </c>
      <c r="C40" s="45" t="s">
        <v>83</v>
      </c>
      <c r="D40" s="60" t="s">
        <v>84</v>
      </c>
      <c r="E40" s="47" t="s">
        <v>85</v>
      </c>
      <c r="F40" s="48" t="s">
        <v>86</v>
      </c>
      <c r="G40" s="111">
        <v>229</v>
      </c>
      <c r="H40" s="58">
        <v>200.9</v>
      </c>
      <c r="I40" s="58">
        <f>175.8+57</f>
        <v>232.8</v>
      </c>
      <c r="J40" s="59">
        <f>385+62</f>
        <v>447</v>
      </c>
      <c r="K40" s="59">
        <f>420+68</f>
        <v>488</v>
      </c>
      <c r="L40" s="59">
        <f>460+75</f>
        <v>535</v>
      </c>
      <c r="M40" s="28"/>
    </row>
    <row r="41" spans="1:13" ht="55.15" customHeight="1">
      <c r="A41" s="63" t="s">
        <v>765</v>
      </c>
      <c r="B41" s="44" t="s">
        <v>82</v>
      </c>
      <c r="C41" s="45" t="s">
        <v>87</v>
      </c>
      <c r="D41" s="49" t="s">
        <v>88</v>
      </c>
      <c r="E41" s="47" t="s">
        <v>89</v>
      </c>
      <c r="F41" s="48" t="s">
        <v>90</v>
      </c>
      <c r="G41" s="58">
        <v>7075.8</v>
      </c>
      <c r="H41" s="58">
        <v>4334.8</v>
      </c>
      <c r="I41" s="59">
        <v>8556.5</v>
      </c>
      <c r="J41" s="59">
        <v>9155.5</v>
      </c>
      <c r="K41" s="59">
        <v>9558.2999999999993</v>
      </c>
      <c r="L41" s="59">
        <v>9940.6</v>
      </c>
      <c r="M41" s="28"/>
    </row>
    <row r="42" spans="1:13" ht="66.599999999999994" customHeight="1">
      <c r="A42" s="63" t="s">
        <v>766</v>
      </c>
      <c r="B42" s="44" t="s">
        <v>82</v>
      </c>
      <c r="C42" s="45" t="s">
        <v>91</v>
      </c>
      <c r="D42" s="46" t="s">
        <v>92</v>
      </c>
      <c r="E42" s="47" t="s">
        <v>93</v>
      </c>
      <c r="F42" s="61" t="s">
        <v>94</v>
      </c>
      <c r="G42" s="111">
        <v>95917.8</v>
      </c>
      <c r="H42" s="41">
        <v>27941.4</v>
      </c>
      <c r="I42" s="111">
        <v>58797.9</v>
      </c>
      <c r="J42" s="111">
        <v>62913.8</v>
      </c>
      <c r="K42" s="111">
        <v>65682</v>
      </c>
      <c r="L42" s="111">
        <v>68309.2</v>
      </c>
      <c r="M42" s="25"/>
    </row>
    <row r="43" spans="1:13" ht="73.900000000000006" customHeight="1">
      <c r="A43" s="63" t="s">
        <v>767</v>
      </c>
      <c r="B43" s="44" t="s">
        <v>95</v>
      </c>
      <c r="C43" s="45" t="s">
        <v>96</v>
      </c>
      <c r="D43" s="62" t="s">
        <v>97</v>
      </c>
      <c r="E43" s="47" t="s">
        <v>98</v>
      </c>
      <c r="F43" s="63" t="s">
        <v>99</v>
      </c>
      <c r="G43" s="59">
        <v>29805</v>
      </c>
      <c r="H43" s="58">
        <v>9795</v>
      </c>
      <c r="I43" s="59">
        <v>19338.900000000001</v>
      </c>
      <c r="J43" s="59">
        <v>20692.599999999999</v>
      </c>
      <c r="K43" s="59">
        <v>23000</v>
      </c>
      <c r="L43" s="59">
        <v>32000</v>
      </c>
      <c r="M43" s="28"/>
    </row>
    <row r="44" spans="1:13" ht="55.15" customHeight="1">
      <c r="A44" s="63" t="s">
        <v>768</v>
      </c>
      <c r="B44" s="44" t="s">
        <v>95</v>
      </c>
      <c r="C44" s="45" t="s">
        <v>96</v>
      </c>
      <c r="D44" s="44" t="s">
        <v>97</v>
      </c>
      <c r="E44" s="47" t="s">
        <v>102</v>
      </c>
      <c r="F44" s="63" t="s">
        <v>103</v>
      </c>
      <c r="G44" s="59">
        <v>42.5</v>
      </c>
      <c r="H44" s="58">
        <v>2</v>
      </c>
      <c r="I44" s="59">
        <v>4</v>
      </c>
      <c r="J44" s="59">
        <v>4.3</v>
      </c>
      <c r="K44" s="59">
        <v>4.2</v>
      </c>
      <c r="L44" s="59">
        <v>4.2</v>
      </c>
      <c r="M44" s="28"/>
    </row>
    <row r="45" spans="1:13" ht="56.45" customHeight="1">
      <c r="A45" s="63" t="s">
        <v>769</v>
      </c>
      <c r="B45" s="44" t="s">
        <v>82</v>
      </c>
      <c r="C45" s="45" t="s">
        <v>104</v>
      </c>
      <c r="D45" s="46" t="s">
        <v>105</v>
      </c>
      <c r="E45" s="47" t="s">
        <v>89</v>
      </c>
      <c r="F45" s="48" t="s">
        <v>90</v>
      </c>
      <c r="G45" s="111">
        <v>5265.8</v>
      </c>
      <c r="H45" s="41">
        <v>1919.8</v>
      </c>
      <c r="I45" s="111">
        <v>3998.3</v>
      </c>
      <c r="J45" s="111">
        <v>4278.2</v>
      </c>
      <c r="K45" s="111">
        <v>4466.3999999999996</v>
      </c>
      <c r="L45" s="111">
        <v>4645.1000000000004</v>
      </c>
      <c r="M45" s="25"/>
    </row>
    <row r="46" spans="1:13" ht="58.15" customHeight="1">
      <c r="A46" s="63" t="s">
        <v>770</v>
      </c>
      <c r="B46" s="44" t="s">
        <v>82</v>
      </c>
      <c r="C46" s="45" t="s">
        <v>106</v>
      </c>
      <c r="D46" s="46" t="s">
        <v>107</v>
      </c>
      <c r="E46" s="47" t="s">
        <v>85</v>
      </c>
      <c r="F46" s="61" t="s">
        <v>86</v>
      </c>
      <c r="G46" s="111">
        <v>67.5</v>
      </c>
      <c r="H46" s="41">
        <v>17.3</v>
      </c>
      <c r="I46" s="111">
        <v>67.5</v>
      </c>
      <c r="J46" s="111">
        <v>70</v>
      </c>
      <c r="K46" s="111">
        <v>75</v>
      </c>
      <c r="L46" s="111">
        <v>82</v>
      </c>
      <c r="M46" s="25"/>
    </row>
    <row r="47" spans="1:13" ht="57.6" customHeight="1">
      <c r="A47" s="63" t="s">
        <v>771</v>
      </c>
      <c r="B47" s="44" t="s">
        <v>82</v>
      </c>
      <c r="C47" s="45" t="s">
        <v>108</v>
      </c>
      <c r="D47" s="46" t="s">
        <v>109</v>
      </c>
      <c r="E47" s="47" t="s">
        <v>85</v>
      </c>
      <c r="F47" s="61" t="s">
        <v>86</v>
      </c>
      <c r="G47" s="111">
        <v>3.7</v>
      </c>
      <c r="H47" s="41">
        <v>0</v>
      </c>
      <c r="I47" s="111">
        <v>3.7</v>
      </c>
      <c r="J47" s="111">
        <v>0</v>
      </c>
      <c r="K47" s="111">
        <v>0</v>
      </c>
      <c r="L47" s="111">
        <v>0</v>
      </c>
      <c r="M47" s="25"/>
    </row>
    <row r="48" spans="1:13" ht="93" customHeight="1">
      <c r="A48" s="63" t="s">
        <v>772</v>
      </c>
      <c r="B48" s="44" t="s">
        <v>82</v>
      </c>
      <c r="C48" s="45" t="s">
        <v>110</v>
      </c>
      <c r="D48" s="46" t="s">
        <v>111</v>
      </c>
      <c r="E48" s="47" t="s">
        <v>112</v>
      </c>
      <c r="F48" s="64" t="s">
        <v>113</v>
      </c>
      <c r="G48" s="111">
        <v>8.4</v>
      </c>
      <c r="H48" s="41">
        <v>8</v>
      </c>
      <c r="I48" s="111">
        <v>8.4</v>
      </c>
      <c r="J48" s="111">
        <v>9</v>
      </c>
      <c r="K48" s="111">
        <v>9.4</v>
      </c>
      <c r="L48" s="111">
        <v>9.8000000000000007</v>
      </c>
      <c r="M48" s="25"/>
    </row>
    <row r="49" spans="1:13" ht="64.150000000000006" customHeight="1">
      <c r="A49" s="63" t="s">
        <v>773</v>
      </c>
      <c r="B49" s="44" t="s">
        <v>82</v>
      </c>
      <c r="C49" s="45" t="s">
        <v>114</v>
      </c>
      <c r="D49" s="46" t="s">
        <v>115</v>
      </c>
      <c r="E49" s="47" t="s">
        <v>89</v>
      </c>
      <c r="F49" s="48" t="s">
        <v>90</v>
      </c>
      <c r="G49" s="111">
        <v>12436.6</v>
      </c>
      <c r="H49" s="41">
        <v>5649.1</v>
      </c>
      <c r="I49" s="111">
        <v>11675.6</v>
      </c>
      <c r="J49" s="111">
        <v>12492.9</v>
      </c>
      <c r="K49" s="111">
        <v>13042.6</v>
      </c>
      <c r="L49" s="111">
        <v>13564.3</v>
      </c>
      <c r="M49" s="25"/>
    </row>
    <row r="50" spans="1:13" ht="136.5">
      <c r="A50" s="63" t="s">
        <v>774</v>
      </c>
      <c r="B50" s="44" t="s">
        <v>95</v>
      </c>
      <c r="C50" s="45" t="s">
        <v>116</v>
      </c>
      <c r="D50" s="62" t="s">
        <v>117</v>
      </c>
      <c r="E50" s="47" t="s">
        <v>118</v>
      </c>
      <c r="F50" s="63" t="s">
        <v>119</v>
      </c>
      <c r="G50" s="59">
        <v>15737.3</v>
      </c>
      <c r="H50" s="58">
        <v>6860.3</v>
      </c>
      <c r="I50" s="59">
        <v>13329.6</v>
      </c>
      <c r="J50" s="59">
        <v>14262.7</v>
      </c>
      <c r="K50" s="59">
        <v>22626</v>
      </c>
      <c r="L50" s="59">
        <v>31627.3</v>
      </c>
      <c r="M50" s="28"/>
    </row>
    <row r="51" spans="1:13" ht="105">
      <c r="A51" s="63" t="s">
        <v>775</v>
      </c>
      <c r="B51" s="44" t="s">
        <v>95</v>
      </c>
      <c r="C51" s="45" t="s">
        <v>120</v>
      </c>
      <c r="D51" s="62" t="s">
        <v>121</v>
      </c>
      <c r="E51" s="47" t="s">
        <v>118</v>
      </c>
      <c r="F51" s="63" t="s">
        <v>119</v>
      </c>
      <c r="G51" s="59">
        <v>5.3</v>
      </c>
      <c r="H51" s="58">
        <v>20</v>
      </c>
      <c r="I51" s="59">
        <v>20</v>
      </c>
      <c r="J51" s="59">
        <v>35</v>
      </c>
      <c r="K51" s="59">
        <v>35</v>
      </c>
      <c r="L51" s="59">
        <v>35</v>
      </c>
      <c r="M51" s="28"/>
    </row>
    <row r="52" spans="1:13" ht="42">
      <c r="A52" s="63" t="s">
        <v>776</v>
      </c>
      <c r="B52" s="44" t="s">
        <v>95</v>
      </c>
      <c r="C52" s="45" t="s">
        <v>122</v>
      </c>
      <c r="D52" s="44" t="s">
        <v>123</v>
      </c>
      <c r="E52" s="47" t="s">
        <v>85</v>
      </c>
      <c r="F52" s="63" t="s">
        <v>86</v>
      </c>
      <c r="G52" s="59">
        <v>105.5</v>
      </c>
      <c r="H52" s="58">
        <v>11.3</v>
      </c>
      <c r="I52" s="59">
        <v>105.5</v>
      </c>
      <c r="J52" s="59">
        <v>112.9</v>
      </c>
      <c r="K52" s="59">
        <v>117.9</v>
      </c>
      <c r="L52" s="59">
        <v>122.6</v>
      </c>
      <c r="M52" s="28"/>
    </row>
    <row r="53" spans="1:13" ht="51" customHeight="1">
      <c r="A53" s="63" t="s">
        <v>777</v>
      </c>
      <c r="B53" s="44" t="s">
        <v>95</v>
      </c>
      <c r="C53" s="45" t="s">
        <v>124</v>
      </c>
      <c r="D53" s="44" t="s">
        <v>125</v>
      </c>
      <c r="E53" s="47" t="s">
        <v>102</v>
      </c>
      <c r="F53" s="63" t="s">
        <v>126</v>
      </c>
      <c r="G53" s="59">
        <v>290.10000000000002</v>
      </c>
      <c r="H53" s="58">
        <v>0</v>
      </c>
      <c r="I53" s="59">
        <v>0</v>
      </c>
      <c r="J53" s="59">
        <v>0</v>
      </c>
      <c r="K53" s="59">
        <v>0</v>
      </c>
      <c r="L53" s="59">
        <v>0</v>
      </c>
      <c r="M53" s="28"/>
    </row>
    <row r="54" spans="1:13" ht="36.6" customHeight="1">
      <c r="A54" s="63" t="s">
        <v>778</v>
      </c>
      <c r="B54" s="44" t="s">
        <v>95</v>
      </c>
      <c r="C54" s="45" t="s">
        <v>124</v>
      </c>
      <c r="D54" s="44" t="s">
        <v>125</v>
      </c>
      <c r="E54" s="47" t="s">
        <v>127</v>
      </c>
      <c r="F54" s="63" t="s">
        <v>128</v>
      </c>
      <c r="G54" s="59">
        <v>0</v>
      </c>
      <c r="H54" s="58">
        <v>15</v>
      </c>
      <c r="I54" s="59">
        <v>15</v>
      </c>
      <c r="J54" s="59">
        <v>16.100000000000001</v>
      </c>
      <c r="K54" s="59">
        <v>16.8</v>
      </c>
      <c r="L54" s="59">
        <v>17.5</v>
      </c>
      <c r="M54" s="28"/>
    </row>
    <row r="55" spans="1:13" ht="42">
      <c r="A55" s="63" t="s">
        <v>779</v>
      </c>
      <c r="B55" s="44" t="s">
        <v>95</v>
      </c>
      <c r="C55" s="45" t="s">
        <v>124</v>
      </c>
      <c r="D55" s="44" t="s">
        <v>125</v>
      </c>
      <c r="E55" s="47" t="s">
        <v>213</v>
      </c>
      <c r="F55" s="63" t="s">
        <v>214</v>
      </c>
      <c r="G55" s="59">
        <v>0</v>
      </c>
      <c r="H55" s="58">
        <v>220.5</v>
      </c>
      <c r="I55" s="59">
        <v>0</v>
      </c>
      <c r="J55" s="59">
        <v>0</v>
      </c>
      <c r="K55" s="59">
        <v>0</v>
      </c>
      <c r="L55" s="59">
        <v>0</v>
      </c>
      <c r="M55" s="28"/>
    </row>
    <row r="56" spans="1:13" ht="63">
      <c r="A56" s="63" t="s">
        <v>780</v>
      </c>
      <c r="B56" s="44" t="s">
        <v>95</v>
      </c>
      <c r="C56" s="45" t="s">
        <v>129</v>
      </c>
      <c r="D56" s="60" t="s">
        <v>130</v>
      </c>
      <c r="E56" s="47" t="s">
        <v>100</v>
      </c>
      <c r="F56" s="48" t="s">
        <v>101</v>
      </c>
      <c r="G56" s="59">
        <v>164.6</v>
      </c>
      <c r="H56" s="58">
        <v>3</v>
      </c>
      <c r="I56" s="59">
        <v>168</v>
      </c>
      <c r="J56" s="59">
        <v>179.8</v>
      </c>
      <c r="K56" s="59">
        <v>187.7</v>
      </c>
      <c r="L56" s="59">
        <v>195.2</v>
      </c>
      <c r="M56" s="28"/>
    </row>
    <row r="57" spans="1:13" ht="63">
      <c r="A57" s="63" t="s">
        <v>781</v>
      </c>
      <c r="B57" s="44" t="s">
        <v>95</v>
      </c>
      <c r="C57" s="45" t="s">
        <v>131</v>
      </c>
      <c r="D57" s="62" t="s">
        <v>132</v>
      </c>
      <c r="E57" s="47" t="s">
        <v>100</v>
      </c>
      <c r="F57" s="48" t="s">
        <v>101</v>
      </c>
      <c r="G57" s="59">
        <v>1107.8</v>
      </c>
      <c r="H57" s="58">
        <v>237.5</v>
      </c>
      <c r="I57" s="59">
        <v>772.5</v>
      </c>
      <c r="J57" s="59">
        <v>1315</v>
      </c>
      <c r="K57" s="59">
        <v>1372.9</v>
      </c>
      <c r="L57" s="59">
        <v>1427.8</v>
      </c>
      <c r="M57" s="28"/>
    </row>
    <row r="58" spans="1:13" ht="63" customHeight="1">
      <c r="A58" s="63" t="s">
        <v>782</v>
      </c>
      <c r="B58" s="44" t="s">
        <v>95</v>
      </c>
      <c r="C58" s="45" t="s">
        <v>133</v>
      </c>
      <c r="D58" s="44" t="s">
        <v>134</v>
      </c>
      <c r="E58" s="47" t="s">
        <v>118</v>
      </c>
      <c r="F58" s="63" t="s">
        <v>119</v>
      </c>
      <c r="G58" s="59">
        <v>198.8</v>
      </c>
      <c r="H58" s="58">
        <v>175.6</v>
      </c>
      <c r="I58" s="59">
        <v>324.7</v>
      </c>
      <c r="J58" s="59">
        <v>347.4</v>
      </c>
      <c r="K58" s="59">
        <v>339</v>
      </c>
      <c r="L58" s="59">
        <v>337.7</v>
      </c>
      <c r="M58" s="28"/>
    </row>
    <row r="59" spans="1:13" ht="63" customHeight="1">
      <c r="A59" s="63" t="s">
        <v>783</v>
      </c>
      <c r="B59" s="44" t="s">
        <v>95</v>
      </c>
      <c r="C59" s="45" t="s">
        <v>642</v>
      </c>
      <c r="D59" s="44" t="s">
        <v>638</v>
      </c>
      <c r="E59" s="47" t="s">
        <v>93</v>
      </c>
      <c r="F59" s="63" t="s">
        <v>639</v>
      </c>
      <c r="G59" s="59">
        <v>0</v>
      </c>
      <c r="H59" s="58">
        <v>1162.7</v>
      </c>
      <c r="I59" s="59">
        <v>5576</v>
      </c>
      <c r="J59" s="59">
        <v>5966.3</v>
      </c>
      <c r="K59" s="59">
        <v>6228.8</v>
      </c>
      <c r="L59" s="59">
        <v>6478</v>
      </c>
      <c r="M59" s="28"/>
    </row>
    <row r="60" spans="1:13" ht="63" customHeight="1">
      <c r="A60" s="63" t="s">
        <v>784</v>
      </c>
      <c r="B60" s="44" t="s">
        <v>95</v>
      </c>
      <c r="C60" s="45" t="s">
        <v>643</v>
      </c>
      <c r="D60" s="44" t="s">
        <v>640</v>
      </c>
      <c r="E60" s="47" t="s">
        <v>93</v>
      </c>
      <c r="F60" s="63" t="s">
        <v>639</v>
      </c>
      <c r="G60" s="59">
        <v>0</v>
      </c>
      <c r="H60" s="58">
        <v>3232.7</v>
      </c>
      <c r="I60" s="59">
        <v>16021.5</v>
      </c>
      <c r="J60" s="59">
        <v>17143</v>
      </c>
      <c r="K60" s="59">
        <v>17897.3</v>
      </c>
      <c r="L60" s="59">
        <v>18613.2</v>
      </c>
      <c r="M60" s="28"/>
    </row>
    <row r="61" spans="1:13" ht="63" customHeight="1">
      <c r="A61" s="63" t="s">
        <v>785</v>
      </c>
      <c r="B61" s="44" t="s">
        <v>95</v>
      </c>
      <c r="C61" s="45" t="s">
        <v>644</v>
      </c>
      <c r="D61" s="44" t="s">
        <v>641</v>
      </c>
      <c r="E61" s="47" t="s">
        <v>93</v>
      </c>
      <c r="F61" s="63" t="s">
        <v>639</v>
      </c>
      <c r="G61" s="59">
        <v>0</v>
      </c>
      <c r="H61" s="58">
        <v>317.5</v>
      </c>
      <c r="I61" s="59">
        <v>317.60000000000002</v>
      </c>
      <c r="J61" s="59">
        <v>339.8</v>
      </c>
      <c r="K61" s="59">
        <v>354.8</v>
      </c>
      <c r="L61" s="59">
        <v>369</v>
      </c>
      <c r="M61" s="28"/>
    </row>
    <row r="62" spans="1:13" ht="31.5">
      <c r="A62" s="63"/>
      <c r="B62" s="44"/>
      <c r="C62" s="116" t="s">
        <v>730</v>
      </c>
      <c r="D62" s="51" t="s">
        <v>731</v>
      </c>
      <c r="E62" s="47"/>
      <c r="F62" s="63"/>
      <c r="G62" s="115">
        <f>G63+G64</f>
        <v>0</v>
      </c>
      <c r="H62" s="115">
        <f t="shared" ref="H62:L62" si="5">H63+H64</f>
        <v>1929.5100000000002</v>
      </c>
      <c r="I62" s="115">
        <f t="shared" si="5"/>
        <v>1929.5100000000002</v>
      </c>
      <c r="J62" s="115">
        <f t="shared" si="5"/>
        <v>0</v>
      </c>
      <c r="K62" s="115">
        <f t="shared" si="5"/>
        <v>0</v>
      </c>
      <c r="L62" s="115">
        <f t="shared" si="5"/>
        <v>0</v>
      </c>
      <c r="M62" s="28"/>
    </row>
    <row r="63" spans="1:13" ht="52.5">
      <c r="A63" s="63" t="s">
        <v>786</v>
      </c>
      <c r="B63" s="44" t="s">
        <v>1181</v>
      </c>
      <c r="C63" s="45" t="s">
        <v>734</v>
      </c>
      <c r="D63" s="44" t="s">
        <v>732</v>
      </c>
      <c r="E63" s="47" t="s">
        <v>17</v>
      </c>
      <c r="F63" s="63" t="s">
        <v>345</v>
      </c>
      <c r="G63" s="59">
        <v>0</v>
      </c>
      <c r="H63" s="58">
        <v>1837.63</v>
      </c>
      <c r="I63" s="58">
        <v>1837.63</v>
      </c>
      <c r="J63" s="59">
        <v>0</v>
      </c>
      <c r="K63" s="59">
        <v>0</v>
      </c>
      <c r="L63" s="59">
        <v>0</v>
      </c>
      <c r="M63" s="28"/>
    </row>
    <row r="64" spans="1:13" ht="42.75" customHeight="1">
      <c r="A64" s="63" t="s">
        <v>787</v>
      </c>
      <c r="B64" s="44" t="s">
        <v>1181</v>
      </c>
      <c r="C64" s="45" t="s">
        <v>735</v>
      </c>
      <c r="D64" s="44" t="s">
        <v>733</v>
      </c>
      <c r="E64" s="47" t="s">
        <v>17</v>
      </c>
      <c r="F64" s="63" t="s">
        <v>345</v>
      </c>
      <c r="G64" s="59">
        <v>0</v>
      </c>
      <c r="H64" s="58">
        <v>91.88</v>
      </c>
      <c r="I64" s="58">
        <v>91.88</v>
      </c>
      <c r="J64" s="59">
        <v>0</v>
      </c>
      <c r="K64" s="59">
        <v>0</v>
      </c>
      <c r="L64" s="59">
        <v>0</v>
      </c>
      <c r="M64" s="28"/>
    </row>
    <row r="65" spans="1:13" ht="39.6" customHeight="1">
      <c r="A65" s="63"/>
      <c r="B65" s="53"/>
      <c r="C65" s="50" t="s">
        <v>135</v>
      </c>
      <c r="D65" s="51" t="s">
        <v>136</v>
      </c>
      <c r="E65" s="47"/>
      <c r="F65" s="52"/>
      <c r="G65" s="42">
        <f>SUM(G66:G77)</f>
        <v>222225.19999999998</v>
      </c>
      <c r="H65" s="42">
        <f t="shared" ref="H65:L65" si="6">SUM(H66:H77)</f>
        <v>240188.69999999998</v>
      </c>
      <c r="I65" s="42">
        <f t="shared" si="6"/>
        <v>445472.80000000005</v>
      </c>
      <c r="J65" s="42">
        <f t="shared" si="6"/>
        <v>192795.69999999998</v>
      </c>
      <c r="K65" s="42">
        <f t="shared" si="6"/>
        <v>181875.59999999998</v>
      </c>
      <c r="L65" s="42">
        <f t="shared" si="6"/>
        <v>180227.5</v>
      </c>
      <c r="M65" s="24"/>
    </row>
    <row r="66" spans="1:13" ht="60.6" customHeight="1">
      <c r="A66" s="63" t="s">
        <v>788</v>
      </c>
      <c r="B66" s="44" t="s">
        <v>137</v>
      </c>
      <c r="C66" s="45" t="s">
        <v>138</v>
      </c>
      <c r="D66" s="44" t="s">
        <v>139</v>
      </c>
      <c r="E66" s="47" t="s">
        <v>140</v>
      </c>
      <c r="F66" s="63" t="s">
        <v>141</v>
      </c>
      <c r="G66" s="59">
        <v>11925.3</v>
      </c>
      <c r="H66" s="58">
        <v>19162.2</v>
      </c>
      <c r="I66" s="59">
        <v>21030.799999999999</v>
      </c>
      <c r="J66" s="59">
        <v>14810.3</v>
      </c>
      <c r="K66" s="59">
        <v>21219.3</v>
      </c>
      <c r="L66" s="59">
        <v>22648.5</v>
      </c>
      <c r="M66" s="28"/>
    </row>
    <row r="67" spans="1:13" ht="52.15" customHeight="1">
      <c r="A67" s="63" t="s">
        <v>789</v>
      </c>
      <c r="B67" s="44" t="s">
        <v>137</v>
      </c>
      <c r="C67" s="45" t="s">
        <v>142</v>
      </c>
      <c r="D67" s="49" t="s">
        <v>143</v>
      </c>
      <c r="E67" s="47" t="s">
        <v>144</v>
      </c>
      <c r="F67" s="63" t="s">
        <v>145</v>
      </c>
      <c r="G67" s="59">
        <v>150000</v>
      </c>
      <c r="H67" s="58">
        <v>188888.9</v>
      </c>
      <c r="I67" s="59">
        <v>350000</v>
      </c>
      <c r="J67" s="59">
        <v>120000</v>
      </c>
      <c r="K67" s="59">
        <v>120000</v>
      </c>
      <c r="L67" s="59">
        <v>120000</v>
      </c>
      <c r="M67" s="28"/>
    </row>
    <row r="68" spans="1:13" ht="63">
      <c r="A68" s="63" t="s">
        <v>790</v>
      </c>
      <c r="B68" s="44" t="s">
        <v>137</v>
      </c>
      <c r="C68" s="45" t="s">
        <v>146</v>
      </c>
      <c r="D68" s="44" t="s">
        <v>147</v>
      </c>
      <c r="E68" s="47" t="s">
        <v>144</v>
      </c>
      <c r="F68" s="63" t="s">
        <v>145</v>
      </c>
      <c r="G68" s="59">
        <v>28500</v>
      </c>
      <c r="H68" s="58">
        <v>12617.4</v>
      </c>
      <c r="I68" s="59">
        <v>28500</v>
      </c>
      <c r="J68" s="59">
        <v>24000</v>
      </c>
      <c r="K68" s="59">
        <v>22000</v>
      </c>
      <c r="L68" s="59">
        <v>18500</v>
      </c>
      <c r="M68" s="28"/>
    </row>
    <row r="69" spans="1:13" ht="64.900000000000006" customHeight="1">
      <c r="A69" s="63" t="s">
        <v>791</v>
      </c>
      <c r="B69" s="44" t="s">
        <v>137</v>
      </c>
      <c r="C69" s="45" t="s">
        <v>148</v>
      </c>
      <c r="D69" s="62" t="s">
        <v>149</v>
      </c>
      <c r="E69" s="47" t="s">
        <v>140</v>
      </c>
      <c r="F69" s="63" t="s">
        <v>141</v>
      </c>
      <c r="G69" s="59">
        <v>14249.5</v>
      </c>
      <c r="H69" s="58">
        <v>7699.4</v>
      </c>
      <c r="I69" s="59">
        <v>14249.5</v>
      </c>
      <c r="J69" s="59">
        <v>14819.5</v>
      </c>
      <c r="K69" s="59">
        <v>8332.9</v>
      </c>
      <c r="L69" s="59">
        <v>8332.9</v>
      </c>
      <c r="M69" s="28"/>
    </row>
    <row r="70" spans="1:13" ht="64.150000000000006" customHeight="1">
      <c r="A70" s="63" t="s">
        <v>792</v>
      </c>
      <c r="B70" s="44" t="s">
        <v>137</v>
      </c>
      <c r="C70" s="45" t="s">
        <v>150</v>
      </c>
      <c r="D70" s="44" t="s">
        <v>151</v>
      </c>
      <c r="E70" s="47" t="s">
        <v>140</v>
      </c>
      <c r="F70" s="63" t="s">
        <v>141</v>
      </c>
      <c r="G70" s="59">
        <v>2090.3000000000002</v>
      </c>
      <c r="H70" s="58">
        <v>1072.4000000000001</v>
      </c>
      <c r="I70" s="59">
        <v>2090.3000000000002</v>
      </c>
      <c r="J70" s="59">
        <v>1838</v>
      </c>
      <c r="K70" s="59">
        <v>1902.5</v>
      </c>
      <c r="L70" s="59">
        <v>1978.5</v>
      </c>
      <c r="M70" s="28"/>
    </row>
    <row r="71" spans="1:13" ht="61.15" customHeight="1">
      <c r="A71" s="63" t="s">
        <v>793</v>
      </c>
      <c r="B71" s="44" t="s">
        <v>137</v>
      </c>
      <c r="C71" s="45" t="s">
        <v>152</v>
      </c>
      <c r="D71" s="44" t="s">
        <v>153</v>
      </c>
      <c r="E71" s="47" t="s">
        <v>140</v>
      </c>
      <c r="F71" s="63" t="s">
        <v>141</v>
      </c>
      <c r="G71" s="59">
        <v>15088.7</v>
      </c>
      <c r="H71" s="58">
        <v>6760.4</v>
      </c>
      <c r="I71" s="59">
        <v>15088.7</v>
      </c>
      <c r="J71" s="59">
        <v>9372.5</v>
      </c>
      <c r="K71" s="59">
        <v>7445.9</v>
      </c>
      <c r="L71" s="59">
        <v>7741.6</v>
      </c>
      <c r="M71" s="28"/>
    </row>
    <row r="72" spans="1:13" ht="70.900000000000006" customHeight="1">
      <c r="A72" s="63" t="s">
        <v>794</v>
      </c>
      <c r="B72" s="44" t="s">
        <v>137</v>
      </c>
      <c r="C72" s="45" t="s">
        <v>154</v>
      </c>
      <c r="D72" s="62" t="s">
        <v>155</v>
      </c>
      <c r="E72" s="47" t="s">
        <v>140</v>
      </c>
      <c r="F72" s="63" t="s">
        <v>141</v>
      </c>
      <c r="G72" s="59">
        <v>0.4</v>
      </c>
      <c r="H72" s="58">
        <v>0</v>
      </c>
      <c r="I72" s="58">
        <v>0.4</v>
      </c>
      <c r="J72" s="58">
        <v>0.4</v>
      </c>
      <c r="K72" s="58">
        <v>0</v>
      </c>
      <c r="L72" s="58">
        <v>0</v>
      </c>
      <c r="M72" s="29"/>
    </row>
    <row r="73" spans="1:13" ht="100.5" customHeight="1">
      <c r="A73" s="63" t="s">
        <v>795</v>
      </c>
      <c r="B73" s="44" t="s">
        <v>137</v>
      </c>
      <c r="C73" s="45" t="s">
        <v>160</v>
      </c>
      <c r="D73" s="62" t="s">
        <v>161</v>
      </c>
      <c r="E73" s="47" t="s">
        <v>162</v>
      </c>
      <c r="F73" s="63" t="s">
        <v>163</v>
      </c>
      <c r="G73" s="59">
        <v>0</v>
      </c>
      <c r="H73" s="58">
        <v>136.30000000000001</v>
      </c>
      <c r="I73" s="59">
        <v>404.4</v>
      </c>
      <c r="J73" s="59">
        <v>0</v>
      </c>
      <c r="K73" s="59">
        <v>0</v>
      </c>
      <c r="L73" s="59">
        <v>0</v>
      </c>
      <c r="M73" s="28"/>
    </row>
    <row r="74" spans="1:13" ht="63">
      <c r="A74" s="63" t="s">
        <v>796</v>
      </c>
      <c r="B74" s="44" t="s">
        <v>137</v>
      </c>
      <c r="C74" s="45" t="s">
        <v>164</v>
      </c>
      <c r="D74" s="44" t="s">
        <v>165</v>
      </c>
      <c r="E74" s="47" t="s">
        <v>140</v>
      </c>
      <c r="F74" s="63" t="s">
        <v>141</v>
      </c>
      <c r="G74" s="59">
        <v>291</v>
      </c>
      <c r="H74" s="58">
        <v>3192.7</v>
      </c>
      <c r="I74" s="59">
        <v>3192.7</v>
      </c>
      <c r="J74" s="59">
        <v>871</v>
      </c>
      <c r="K74" s="59">
        <v>895</v>
      </c>
      <c r="L74" s="59">
        <v>946</v>
      </c>
      <c r="M74" s="28"/>
    </row>
    <row r="75" spans="1:13" ht="73.5" customHeight="1">
      <c r="A75" s="63" t="s">
        <v>797</v>
      </c>
      <c r="B75" s="44" t="s">
        <v>137</v>
      </c>
      <c r="C75" s="45" t="s">
        <v>166</v>
      </c>
      <c r="D75" s="62" t="s">
        <v>167</v>
      </c>
      <c r="E75" s="47" t="s">
        <v>140</v>
      </c>
      <c r="F75" s="63" t="s">
        <v>141</v>
      </c>
      <c r="G75" s="59">
        <v>80</v>
      </c>
      <c r="H75" s="58">
        <v>47.6</v>
      </c>
      <c r="I75" s="59">
        <v>10916</v>
      </c>
      <c r="J75" s="59">
        <v>7084</v>
      </c>
      <c r="K75" s="59">
        <v>80</v>
      </c>
      <c r="L75" s="59">
        <v>80</v>
      </c>
      <c r="M75" s="28"/>
    </row>
    <row r="76" spans="1:13" ht="67.900000000000006" customHeight="1">
      <c r="A76" s="63" t="s">
        <v>798</v>
      </c>
      <c r="B76" s="44" t="s">
        <v>137</v>
      </c>
      <c r="C76" s="45" t="s">
        <v>166</v>
      </c>
      <c r="D76" s="62" t="s">
        <v>167</v>
      </c>
      <c r="E76" s="47" t="s">
        <v>213</v>
      </c>
      <c r="F76" s="63" t="s">
        <v>214</v>
      </c>
      <c r="G76" s="59">
        <v>0</v>
      </c>
      <c r="H76" s="58">
        <v>1</v>
      </c>
      <c r="I76" s="59">
        <v>0</v>
      </c>
      <c r="J76" s="59">
        <v>0</v>
      </c>
      <c r="K76" s="59">
        <v>0</v>
      </c>
      <c r="L76" s="59">
        <v>0</v>
      </c>
      <c r="M76" s="28"/>
    </row>
    <row r="77" spans="1:13" ht="78.75" customHeight="1">
      <c r="A77" s="63" t="s">
        <v>799</v>
      </c>
      <c r="B77" s="44" t="s">
        <v>137</v>
      </c>
      <c r="C77" s="45" t="s">
        <v>166</v>
      </c>
      <c r="D77" s="62" t="s">
        <v>167</v>
      </c>
      <c r="E77" s="47" t="s">
        <v>645</v>
      </c>
      <c r="F77" s="63" t="s">
        <v>646</v>
      </c>
      <c r="G77" s="59">
        <v>0</v>
      </c>
      <c r="H77" s="58">
        <v>610.4</v>
      </c>
      <c r="I77" s="59">
        <v>0</v>
      </c>
      <c r="J77" s="59">
        <v>0</v>
      </c>
      <c r="K77" s="59">
        <v>0</v>
      </c>
      <c r="L77" s="59">
        <v>0</v>
      </c>
      <c r="M77" s="28"/>
    </row>
    <row r="78" spans="1:13" ht="19.5" customHeight="1">
      <c r="A78" s="63"/>
      <c r="B78" s="65"/>
      <c r="C78" s="50" t="s">
        <v>168</v>
      </c>
      <c r="D78" s="51" t="s">
        <v>169</v>
      </c>
      <c r="E78" s="47"/>
      <c r="F78" s="52"/>
      <c r="G78" s="42">
        <f t="shared" ref="G78:L78" si="7">SUM(G79:G85)</f>
        <v>1471336.5</v>
      </c>
      <c r="H78" s="42">
        <f t="shared" si="7"/>
        <v>344965.7</v>
      </c>
      <c r="I78" s="42">
        <f t="shared" si="7"/>
        <v>1444972.9</v>
      </c>
      <c r="J78" s="42">
        <f t="shared" si="7"/>
        <v>1529007.4</v>
      </c>
      <c r="K78" s="55">
        <f t="shared" si="7"/>
        <v>1528658.3</v>
      </c>
      <c r="L78" s="42">
        <f t="shared" si="7"/>
        <v>1528032.4</v>
      </c>
      <c r="M78" s="24"/>
    </row>
    <row r="79" spans="1:13" ht="64.900000000000006" customHeight="1">
      <c r="A79" s="63" t="s">
        <v>800</v>
      </c>
      <c r="B79" s="44" t="s">
        <v>170</v>
      </c>
      <c r="C79" s="45" t="s">
        <v>647</v>
      </c>
      <c r="D79" s="44" t="s">
        <v>648</v>
      </c>
      <c r="E79" s="47" t="s">
        <v>171</v>
      </c>
      <c r="F79" s="61" t="s">
        <v>172</v>
      </c>
      <c r="G79" s="111">
        <v>93937.9</v>
      </c>
      <c r="H79" s="41">
        <v>33664.1</v>
      </c>
      <c r="I79" s="111">
        <v>64898.400000000001</v>
      </c>
      <c r="J79" s="111">
        <v>148760.5</v>
      </c>
      <c r="K79" s="111">
        <v>148760.5</v>
      </c>
      <c r="L79" s="111">
        <v>148760.5</v>
      </c>
      <c r="M79" s="25"/>
    </row>
    <row r="80" spans="1:13" ht="41.45" customHeight="1">
      <c r="A80" s="63" t="s">
        <v>801</v>
      </c>
      <c r="B80" s="44" t="s">
        <v>173</v>
      </c>
      <c r="C80" s="45" t="s">
        <v>174</v>
      </c>
      <c r="D80" s="44" t="s">
        <v>175</v>
      </c>
      <c r="E80" s="47" t="s">
        <v>102</v>
      </c>
      <c r="F80" s="63" t="s">
        <v>126</v>
      </c>
      <c r="G80" s="59">
        <v>150</v>
      </c>
      <c r="H80" s="58">
        <v>0</v>
      </c>
      <c r="I80" s="111">
        <v>150</v>
      </c>
      <c r="J80" s="111">
        <v>150</v>
      </c>
      <c r="K80" s="111">
        <v>150</v>
      </c>
      <c r="L80" s="111">
        <v>150</v>
      </c>
      <c r="M80" s="25"/>
    </row>
    <row r="81" spans="1:13" ht="56.45" customHeight="1">
      <c r="A81" s="63" t="s">
        <v>802</v>
      </c>
      <c r="B81" s="60" t="s">
        <v>173</v>
      </c>
      <c r="C81" s="45" t="s">
        <v>176</v>
      </c>
      <c r="D81" s="44" t="s">
        <v>177</v>
      </c>
      <c r="E81" s="47" t="s">
        <v>17</v>
      </c>
      <c r="F81" s="48" t="s">
        <v>18</v>
      </c>
      <c r="G81" s="111">
        <v>22964.9</v>
      </c>
      <c r="H81" s="41">
        <v>9800</v>
      </c>
      <c r="I81" s="111">
        <v>24234</v>
      </c>
      <c r="J81" s="111">
        <v>24112.799999999999</v>
      </c>
      <c r="K81" s="111">
        <v>23775.200000000001</v>
      </c>
      <c r="L81" s="111">
        <v>23180.799999999999</v>
      </c>
      <c r="M81" s="25"/>
    </row>
    <row r="82" spans="1:13" ht="93" customHeight="1">
      <c r="A82" s="63" t="s">
        <v>803</v>
      </c>
      <c r="B82" s="44" t="s">
        <v>173</v>
      </c>
      <c r="C82" s="45" t="s">
        <v>178</v>
      </c>
      <c r="D82" s="60" t="s">
        <v>179</v>
      </c>
      <c r="E82" s="47" t="s">
        <v>102</v>
      </c>
      <c r="F82" s="63" t="s">
        <v>126</v>
      </c>
      <c r="G82" s="59">
        <v>70</v>
      </c>
      <c r="H82" s="58">
        <v>585</v>
      </c>
      <c r="I82" s="111">
        <v>1276.8</v>
      </c>
      <c r="J82" s="111">
        <v>1270.4000000000001</v>
      </c>
      <c r="K82" s="111">
        <v>1258.9000000000001</v>
      </c>
      <c r="L82" s="111">
        <v>1227.4000000000001</v>
      </c>
      <c r="M82" s="25"/>
    </row>
    <row r="83" spans="1:13" ht="30.6" customHeight="1">
      <c r="A83" s="63" t="s">
        <v>804</v>
      </c>
      <c r="B83" s="44" t="s">
        <v>173</v>
      </c>
      <c r="C83" s="45" t="s">
        <v>180</v>
      </c>
      <c r="D83" s="44" t="s">
        <v>181</v>
      </c>
      <c r="E83" s="47" t="s">
        <v>102</v>
      </c>
      <c r="F83" s="63" t="s">
        <v>126</v>
      </c>
      <c r="G83" s="59">
        <v>0</v>
      </c>
      <c r="H83" s="58">
        <v>0</v>
      </c>
      <c r="I83" s="59">
        <v>200</v>
      </c>
      <c r="J83" s="111">
        <v>500</v>
      </c>
      <c r="K83" s="111">
        <v>500</v>
      </c>
      <c r="L83" s="111">
        <v>500</v>
      </c>
      <c r="M83" s="25"/>
    </row>
    <row r="84" spans="1:13" ht="43.9" customHeight="1">
      <c r="A84" s="63" t="s">
        <v>805</v>
      </c>
      <c r="B84" s="44" t="s">
        <v>173</v>
      </c>
      <c r="C84" s="45" t="s">
        <v>649</v>
      </c>
      <c r="D84" s="44" t="s">
        <v>650</v>
      </c>
      <c r="E84" s="47" t="s">
        <v>158</v>
      </c>
      <c r="F84" s="63" t="s">
        <v>159</v>
      </c>
      <c r="G84" s="59">
        <v>1354213.7</v>
      </c>
      <c r="H84" s="59">
        <v>296699.7</v>
      </c>
      <c r="I84" s="59">
        <v>1354213.7</v>
      </c>
      <c r="J84" s="111">
        <v>1354213.7</v>
      </c>
      <c r="K84" s="111">
        <v>1354213.7</v>
      </c>
      <c r="L84" s="111">
        <v>1354213.7</v>
      </c>
      <c r="M84" s="30"/>
    </row>
    <row r="85" spans="1:13" ht="73.5">
      <c r="A85" s="63" t="s">
        <v>806</v>
      </c>
      <c r="B85" s="44" t="s">
        <v>173</v>
      </c>
      <c r="C85" s="45" t="s">
        <v>182</v>
      </c>
      <c r="D85" s="44" t="s">
        <v>183</v>
      </c>
      <c r="E85" s="47" t="s">
        <v>184</v>
      </c>
      <c r="F85" s="63" t="s">
        <v>185</v>
      </c>
      <c r="G85" s="59">
        <v>0</v>
      </c>
      <c r="H85" s="58">
        <v>4216.8999999999996</v>
      </c>
      <c r="I85" s="59">
        <v>0</v>
      </c>
      <c r="J85" s="59">
        <v>0</v>
      </c>
      <c r="K85" s="59">
        <v>0</v>
      </c>
      <c r="L85" s="59">
        <v>0</v>
      </c>
      <c r="M85" s="31"/>
    </row>
    <row r="86" spans="1:13" ht="31.9" customHeight="1">
      <c r="A86" s="63"/>
      <c r="B86" s="65"/>
      <c r="C86" s="50" t="s">
        <v>186</v>
      </c>
      <c r="D86" s="51" t="s">
        <v>187</v>
      </c>
      <c r="E86" s="47"/>
      <c r="F86" s="43"/>
      <c r="G86" s="87">
        <f>G87+G98</f>
        <v>166493.4</v>
      </c>
      <c r="H86" s="87">
        <f t="shared" ref="H86:L86" si="8">H87+H98</f>
        <v>87563.5</v>
      </c>
      <c r="I86" s="72">
        <f t="shared" si="8"/>
        <v>171237.8</v>
      </c>
      <c r="J86" s="72">
        <f t="shared" si="8"/>
        <v>157501.30000000005</v>
      </c>
      <c r="K86" s="72">
        <f t="shared" si="8"/>
        <v>161489.60000000003</v>
      </c>
      <c r="L86" s="72">
        <f t="shared" si="8"/>
        <v>167859.30000000002</v>
      </c>
      <c r="M86" s="32"/>
    </row>
    <row r="87" spans="1:13" s="33" customFormat="1" ht="19.5" customHeight="1">
      <c r="A87" s="63"/>
      <c r="B87" s="73"/>
      <c r="C87" s="50" t="s">
        <v>188</v>
      </c>
      <c r="D87" s="51" t="s">
        <v>189</v>
      </c>
      <c r="E87" s="74"/>
      <c r="F87" s="75"/>
      <c r="G87" s="87">
        <f>SUM(G88:G97)</f>
        <v>73554.100000000006</v>
      </c>
      <c r="H87" s="72">
        <f t="shared" ref="H87:L87" si="9">SUM(H88:H97)</f>
        <v>32255.400000000005</v>
      </c>
      <c r="I87" s="72">
        <f t="shared" si="9"/>
        <v>67636.3</v>
      </c>
      <c r="J87" s="72">
        <f t="shared" si="9"/>
        <v>72370.8</v>
      </c>
      <c r="K87" s="72">
        <f t="shared" si="9"/>
        <v>75555.100000000006</v>
      </c>
      <c r="L87" s="72">
        <f t="shared" si="9"/>
        <v>78577.200000000026</v>
      </c>
      <c r="M87" s="32"/>
    </row>
    <row r="88" spans="1:13" ht="63.6" customHeight="1">
      <c r="A88" s="63" t="s">
        <v>807</v>
      </c>
      <c r="B88" s="44" t="s">
        <v>190</v>
      </c>
      <c r="C88" s="45" t="s">
        <v>191</v>
      </c>
      <c r="D88" s="44" t="s">
        <v>192</v>
      </c>
      <c r="E88" s="47" t="s">
        <v>17</v>
      </c>
      <c r="F88" s="48" t="s">
        <v>18</v>
      </c>
      <c r="G88" s="59">
        <v>10</v>
      </c>
      <c r="H88" s="58">
        <v>2.6</v>
      </c>
      <c r="I88" s="59">
        <v>5.4</v>
      </c>
      <c r="J88" s="59">
        <v>5.8</v>
      </c>
      <c r="K88" s="59">
        <v>6.1</v>
      </c>
      <c r="L88" s="59">
        <v>6.3</v>
      </c>
      <c r="M88" s="28"/>
    </row>
    <row r="89" spans="1:13" ht="83.45" customHeight="1">
      <c r="A89" s="63" t="s">
        <v>808</v>
      </c>
      <c r="B89" s="44" t="s">
        <v>190</v>
      </c>
      <c r="C89" s="45" t="s">
        <v>193</v>
      </c>
      <c r="D89" s="60" t="s">
        <v>194</v>
      </c>
      <c r="E89" s="47" t="s">
        <v>93</v>
      </c>
      <c r="F89" s="61" t="s">
        <v>94</v>
      </c>
      <c r="G89" s="111">
        <v>1527.4</v>
      </c>
      <c r="H89" s="41">
        <v>704.9</v>
      </c>
      <c r="I89" s="111">
        <v>1447.3</v>
      </c>
      <c r="J89" s="111">
        <v>1548.6</v>
      </c>
      <c r="K89" s="111">
        <v>1616.7</v>
      </c>
      <c r="L89" s="111">
        <v>1681.4</v>
      </c>
      <c r="M89" s="25"/>
    </row>
    <row r="90" spans="1:13" ht="56.45" customHeight="1">
      <c r="A90" s="63" t="s">
        <v>809</v>
      </c>
      <c r="B90" s="44" t="s">
        <v>190</v>
      </c>
      <c r="C90" s="45" t="s">
        <v>195</v>
      </c>
      <c r="D90" s="44" t="s">
        <v>196</v>
      </c>
      <c r="E90" s="47" t="s">
        <v>17</v>
      </c>
      <c r="F90" s="48" t="s">
        <v>18</v>
      </c>
      <c r="G90" s="111">
        <v>0</v>
      </c>
      <c r="H90" s="58">
        <v>0.1</v>
      </c>
      <c r="I90" s="59">
        <v>0.2</v>
      </c>
      <c r="J90" s="59">
        <v>0.2</v>
      </c>
      <c r="K90" s="59">
        <v>0.2</v>
      </c>
      <c r="L90" s="59">
        <v>0.2</v>
      </c>
      <c r="M90" s="28"/>
    </row>
    <row r="91" spans="1:13" ht="60" customHeight="1">
      <c r="A91" s="70" t="s">
        <v>810</v>
      </c>
      <c r="B91" s="67" t="s">
        <v>190</v>
      </c>
      <c r="C91" s="66" t="s">
        <v>197</v>
      </c>
      <c r="D91" s="60" t="s">
        <v>198</v>
      </c>
      <c r="E91" s="68" t="s">
        <v>158</v>
      </c>
      <c r="F91" s="69" t="s">
        <v>159</v>
      </c>
      <c r="G91" s="112">
        <v>0</v>
      </c>
      <c r="H91" s="43">
        <v>-0.5</v>
      </c>
      <c r="I91" s="112">
        <v>0</v>
      </c>
      <c r="J91" s="112">
        <v>0</v>
      </c>
      <c r="K91" s="112">
        <v>0</v>
      </c>
      <c r="L91" s="112">
        <v>0</v>
      </c>
      <c r="M91" s="34"/>
    </row>
    <row r="92" spans="1:13" ht="52.5">
      <c r="A92" s="70" t="s">
        <v>811</v>
      </c>
      <c r="B92" s="67" t="s">
        <v>190</v>
      </c>
      <c r="C92" s="66" t="s">
        <v>199</v>
      </c>
      <c r="D92" s="67" t="s">
        <v>200</v>
      </c>
      <c r="E92" s="68" t="s">
        <v>102</v>
      </c>
      <c r="F92" s="70" t="s">
        <v>103</v>
      </c>
      <c r="G92" s="113">
        <v>33854.5</v>
      </c>
      <c r="H92" s="43">
        <v>14313.2</v>
      </c>
      <c r="I92" s="113">
        <v>30253.599999999999</v>
      </c>
      <c r="J92" s="113">
        <v>32371.4</v>
      </c>
      <c r="K92" s="113">
        <v>33795.699999999997</v>
      </c>
      <c r="L92" s="113">
        <v>35147.5</v>
      </c>
      <c r="M92" s="35"/>
    </row>
    <row r="93" spans="1:13" ht="52.5">
      <c r="A93" s="70" t="s">
        <v>812</v>
      </c>
      <c r="B93" s="67" t="s">
        <v>190</v>
      </c>
      <c r="C93" s="66" t="s">
        <v>199</v>
      </c>
      <c r="D93" s="67" t="s">
        <v>200</v>
      </c>
      <c r="E93" s="68" t="s">
        <v>201</v>
      </c>
      <c r="F93" s="70" t="s">
        <v>202</v>
      </c>
      <c r="G93" s="112">
        <v>21536.799999999999</v>
      </c>
      <c r="H93" s="43">
        <v>10674.5</v>
      </c>
      <c r="I93" s="113">
        <v>19304.400000000001</v>
      </c>
      <c r="J93" s="113">
        <v>20655.7</v>
      </c>
      <c r="K93" s="113">
        <v>21564.6</v>
      </c>
      <c r="L93" s="113">
        <v>22427.200000000001</v>
      </c>
      <c r="M93" s="35"/>
    </row>
    <row r="94" spans="1:13" ht="52.5">
      <c r="A94" s="63" t="s">
        <v>813</v>
      </c>
      <c r="B94" s="44" t="s">
        <v>190</v>
      </c>
      <c r="C94" s="45" t="s">
        <v>199</v>
      </c>
      <c r="D94" s="44" t="s">
        <v>200</v>
      </c>
      <c r="E94" s="47" t="s">
        <v>127</v>
      </c>
      <c r="F94" s="71" t="s">
        <v>128</v>
      </c>
      <c r="G94" s="59">
        <v>7573.3</v>
      </c>
      <c r="H94" s="58">
        <v>2524.4</v>
      </c>
      <c r="I94" s="59">
        <v>7573.3</v>
      </c>
      <c r="J94" s="59">
        <v>8103.4</v>
      </c>
      <c r="K94" s="59">
        <v>8459.9</v>
      </c>
      <c r="L94" s="59">
        <v>8798.2999999999993</v>
      </c>
      <c r="M94" s="28"/>
    </row>
    <row r="95" spans="1:13" ht="52.5">
      <c r="A95" s="63" t="s">
        <v>814</v>
      </c>
      <c r="B95" s="44" t="s">
        <v>190</v>
      </c>
      <c r="C95" s="45" t="s">
        <v>199</v>
      </c>
      <c r="D95" s="44" t="s">
        <v>200</v>
      </c>
      <c r="E95" s="47" t="s">
        <v>156</v>
      </c>
      <c r="F95" s="63" t="s">
        <v>157</v>
      </c>
      <c r="G95" s="59">
        <v>5717.7</v>
      </c>
      <c r="H95" s="58">
        <v>2159.3000000000002</v>
      </c>
      <c r="I95" s="59">
        <v>5717.7</v>
      </c>
      <c r="J95" s="59">
        <v>6117.9</v>
      </c>
      <c r="K95" s="59">
        <v>6387.1</v>
      </c>
      <c r="L95" s="59">
        <v>6642.6</v>
      </c>
      <c r="M95" s="28"/>
    </row>
    <row r="96" spans="1:13" ht="54" customHeight="1">
      <c r="A96" s="63" t="s">
        <v>815</v>
      </c>
      <c r="B96" s="44" t="s">
        <v>190</v>
      </c>
      <c r="C96" s="45" t="s">
        <v>199</v>
      </c>
      <c r="D96" s="44" t="s">
        <v>200</v>
      </c>
      <c r="E96" s="47" t="s">
        <v>162</v>
      </c>
      <c r="F96" s="63" t="s">
        <v>163</v>
      </c>
      <c r="G96" s="59">
        <v>1187.0999999999999</v>
      </c>
      <c r="H96" s="59">
        <v>655</v>
      </c>
      <c r="I96" s="59">
        <v>1187.0999999999999</v>
      </c>
      <c r="J96" s="59">
        <v>1270.2</v>
      </c>
      <c r="K96" s="59">
        <v>1326.1</v>
      </c>
      <c r="L96" s="59">
        <v>1379.1</v>
      </c>
      <c r="M96" s="28"/>
    </row>
    <row r="97" spans="1:13" ht="49.15" customHeight="1">
      <c r="A97" s="63" t="s">
        <v>816</v>
      </c>
      <c r="B97" s="44" t="s">
        <v>190</v>
      </c>
      <c r="C97" s="45" t="s">
        <v>199</v>
      </c>
      <c r="D97" s="44" t="s">
        <v>200</v>
      </c>
      <c r="E97" s="47" t="s">
        <v>203</v>
      </c>
      <c r="F97" s="63" t="s">
        <v>204</v>
      </c>
      <c r="G97" s="59">
        <v>2147.3000000000002</v>
      </c>
      <c r="H97" s="59">
        <v>1221.9000000000001</v>
      </c>
      <c r="I97" s="59">
        <v>2147.3000000000002</v>
      </c>
      <c r="J97" s="59">
        <v>2297.6</v>
      </c>
      <c r="K97" s="59">
        <v>2398.6999999999998</v>
      </c>
      <c r="L97" s="59">
        <v>2494.6</v>
      </c>
      <c r="M97" s="28"/>
    </row>
    <row r="98" spans="1:13" s="33" customFormat="1" ht="26.45" customHeight="1">
      <c r="A98" s="63" t="s">
        <v>817</v>
      </c>
      <c r="B98" s="78"/>
      <c r="C98" s="50" t="s">
        <v>205</v>
      </c>
      <c r="D98" s="51" t="s">
        <v>206</v>
      </c>
      <c r="E98" s="74"/>
      <c r="F98" s="75"/>
      <c r="G98" s="42">
        <f t="shared" ref="G98:L98" si="10">SUM(G99:G125)</f>
        <v>92939.299999999988</v>
      </c>
      <c r="H98" s="42">
        <f t="shared" si="10"/>
        <v>55308.1</v>
      </c>
      <c r="I98" s="42">
        <f t="shared" si="10"/>
        <v>103601.49999999999</v>
      </c>
      <c r="J98" s="42">
        <f t="shared" si="10"/>
        <v>85130.500000000029</v>
      </c>
      <c r="K98" s="42">
        <f t="shared" si="10"/>
        <v>85934.500000000015</v>
      </c>
      <c r="L98" s="42">
        <f t="shared" si="10"/>
        <v>89282.099999999991</v>
      </c>
      <c r="M98" s="24"/>
    </row>
    <row r="99" spans="1:13" s="33" customFormat="1" ht="52.5">
      <c r="A99" s="63" t="s">
        <v>818</v>
      </c>
      <c r="B99" s="67" t="s">
        <v>190</v>
      </c>
      <c r="C99" s="45" t="s">
        <v>652</v>
      </c>
      <c r="D99" s="44" t="s">
        <v>651</v>
      </c>
      <c r="E99" s="47" t="s">
        <v>227</v>
      </c>
      <c r="F99" s="63" t="s">
        <v>228</v>
      </c>
      <c r="G99" s="58">
        <v>0</v>
      </c>
      <c r="H99" s="43">
        <v>-0.1</v>
      </c>
      <c r="I99" s="43">
        <v>0.1</v>
      </c>
      <c r="J99" s="58">
        <v>0.1</v>
      </c>
      <c r="K99" s="58">
        <v>0.1</v>
      </c>
      <c r="L99" s="58">
        <v>0.1</v>
      </c>
      <c r="M99" s="24"/>
    </row>
    <row r="100" spans="1:13" s="33" customFormat="1" ht="41.45" customHeight="1">
      <c r="A100" s="63" t="s">
        <v>819</v>
      </c>
      <c r="B100" s="44" t="s">
        <v>190</v>
      </c>
      <c r="C100" s="45" t="s">
        <v>207</v>
      </c>
      <c r="D100" s="44" t="s">
        <v>208</v>
      </c>
      <c r="E100" s="47" t="s">
        <v>102</v>
      </c>
      <c r="F100" s="63" t="s">
        <v>126</v>
      </c>
      <c r="G100" s="59">
        <v>0</v>
      </c>
      <c r="H100" s="58">
        <v>0</v>
      </c>
      <c r="I100" s="59">
        <v>456</v>
      </c>
      <c r="J100" s="59">
        <v>456</v>
      </c>
      <c r="K100" s="59">
        <v>456</v>
      </c>
      <c r="L100" s="59">
        <v>456</v>
      </c>
      <c r="M100" s="28"/>
    </row>
    <row r="101" spans="1:13" ht="59.45" customHeight="1">
      <c r="A101" s="63" t="s">
        <v>820</v>
      </c>
      <c r="B101" s="44" t="s">
        <v>190</v>
      </c>
      <c r="C101" s="45" t="s">
        <v>209</v>
      </c>
      <c r="D101" s="44" t="s">
        <v>210</v>
      </c>
      <c r="E101" s="47" t="s">
        <v>140</v>
      </c>
      <c r="F101" s="63" t="s">
        <v>141</v>
      </c>
      <c r="G101" s="59">
        <v>5.9</v>
      </c>
      <c r="H101" s="58">
        <v>0.9</v>
      </c>
      <c r="I101" s="59">
        <v>5.9</v>
      </c>
      <c r="J101" s="59">
        <v>6.3</v>
      </c>
      <c r="K101" s="59">
        <v>6.6</v>
      </c>
      <c r="L101" s="59">
        <v>6.9</v>
      </c>
      <c r="M101" s="28"/>
    </row>
    <row r="102" spans="1:13" ht="59.45" customHeight="1">
      <c r="A102" s="63" t="s">
        <v>821</v>
      </c>
      <c r="B102" s="44" t="s">
        <v>190</v>
      </c>
      <c r="C102" s="45" t="s">
        <v>209</v>
      </c>
      <c r="D102" s="44" t="s">
        <v>210</v>
      </c>
      <c r="E102" s="47" t="s">
        <v>525</v>
      </c>
      <c r="F102" s="63" t="s">
        <v>526</v>
      </c>
      <c r="G102" s="59">
        <v>4.2</v>
      </c>
      <c r="H102" s="58">
        <v>19.8</v>
      </c>
      <c r="I102" s="59">
        <v>19.8</v>
      </c>
      <c r="J102" s="59">
        <v>21.2</v>
      </c>
      <c r="K102" s="59">
        <v>22.1</v>
      </c>
      <c r="L102" s="59">
        <v>23</v>
      </c>
      <c r="M102" s="28"/>
    </row>
    <row r="103" spans="1:13" ht="52.5">
      <c r="A103" s="63" t="s">
        <v>822</v>
      </c>
      <c r="B103" s="44" t="s">
        <v>190</v>
      </c>
      <c r="C103" s="45" t="s">
        <v>209</v>
      </c>
      <c r="D103" s="44" t="s">
        <v>210</v>
      </c>
      <c r="E103" s="47" t="s">
        <v>102</v>
      </c>
      <c r="F103" s="61" t="s">
        <v>103</v>
      </c>
      <c r="G103" s="59">
        <v>4349.3999999999996</v>
      </c>
      <c r="H103" s="43">
        <v>924.7</v>
      </c>
      <c r="I103" s="113">
        <v>925</v>
      </c>
      <c r="J103" s="59">
        <v>720</v>
      </c>
      <c r="K103" s="59">
        <v>720</v>
      </c>
      <c r="L103" s="59">
        <v>720</v>
      </c>
      <c r="M103" s="28"/>
    </row>
    <row r="104" spans="1:13" ht="52.5">
      <c r="A104" s="63" t="s">
        <v>823</v>
      </c>
      <c r="B104" s="44" t="s">
        <v>190</v>
      </c>
      <c r="C104" s="45" t="s">
        <v>209</v>
      </c>
      <c r="D104" s="44" t="s">
        <v>210</v>
      </c>
      <c r="E104" s="47" t="s">
        <v>144</v>
      </c>
      <c r="F104" s="61" t="s">
        <v>145</v>
      </c>
      <c r="G104" s="59">
        <v>0.4</v>
      </c>
      <c r="H104" s="58">
        <v>0</v>
      </c>
      <c r="I104" s="59">
        <v>0</v>
      </c>
      <c r="J104" s="59">
        <v>0</v>
      </c>
      <c r="K104" s="59">
        <v>0</v>
      </c>
      <c r="L104" s="59">
        <v>0</v>
      </c>
      <c r="M104" s="28"/>
    </row>
    <row r="105" spans="1:13" ht="55.15" customHeight="1">
      <c r="A105" s="63" t="s">
        <v>824</v>
      </c>
      <c r="B105" s="44" t="s">
        <v>190</v>
      </c>
      <c r="C105" s="45" t="s">
        <v>209</v>
      </c>
      <c r="D105" s="44" t="s">
        <v>210</v>
      </c>
      <c r="E105" s="47" t="s">
        <v>211</v>
      </c>
      <c r="F105" s="61" t="s">
        <v>212</v>
      </c>
      <c r="G105" s="59">
        <v>99.7</v>
      </c>
      <c r="H105" s="58">
        <v>0</v>
      </c>
      <c r="I105" s="59">
        <v>0</v>
      </c>
      <c r="J105" s="59">
        <v>0</v>
      </c>
      <c r="K105" s="59">
        <v>0</v>
      </c>
      <c r="L105" s="59">
        <v>0</v>
      </c>
      <c r="M105" s="28"/>
    </row>
    <row r="106" spans="1:13" ht="54.6" customHeight="1">
      <c r="A106" s="63" t="s">
        <v>825</v>
      </c>
      <c r="B106" s="44" t="s">
        <v>190</v>
      </c>
      <c r="C106" s="45" t="s">
        <v>209</v>
      </c>
      <c r="D106" s="44" t="s">
        <v>210</v>
      </c>
      <c r="E106" s="76" t="s">
        <v>201</v>
      </c>
      <c r="F106" s="63" t="s">
        <v>202</v>
      </c>
      <c r="G106" s="59">
        <v>12306.3</v>
      </c>
      <c r="H106" s="58">
        <v>7053.6</v>
      </c>
      <c r="I106" s="59">
        <v>19695.599999999999</v>
      </c>
      <c r="J106" s="59">
        <v>20897</v>
      </c>
      <c r="K106" s="59">
        <v>21837.4</v>
      </c>
      <c r="L106" s="59">
        <v>22710.9</v>
      </c>
      <c r="M106" s="28"/>
    </row>
    <row r="107" spans="1:13" ht="58.15" customHeight="1">
      <c r="A107" s="63" t="s">
        <v>826</v>
      </c>
      <c r="B107" s="44" t="s">
        <v>190</v>
      </c>
      <c r="C107" s="45" t="s">
        <v>209</v>
      </c>
      <c r="D107" s="44" t="s">
        <v>210</v>
      </c>
      <c r="E107" s="76" t="s">
        <v>213</v>
      </c>
      <c r="F107" s="63" t="s">
        <v>214</v>
      </c>
      <c r="G107" s="111">
        <v>122.3</v>
      </c>
      <c r="H107" s="58">
        <v>68.099999999999994</v>
      </c>
      <c r="I107" s="59">
        <v>122.3</v>
      </c>
      <c r="J107" s="59">
        <v>130.9</v>
      </c>
      <c r="K107" s="59">
        <v>136.69999999999999</v>
      </c>
      <c r="L107" s="59">
        <v>142.19999999999999</v>
      </c>
      <c r="M107" s="28"/>
    </row>
    <row r="108" spans="1:13" ht="52.9" customHeight="1">
      <c r="A108" s="63" t="s">
        <v>827</v>
      </c>
      <c r="B108" s="44" t="s">
        <v>190</v>
      </c>
      <c r="C108" s="45" t="s">
        <v>209</v>
      </c>
      <c r="D108" s="44" t="s">
        <v>210</v>
      </c>
      <c r="E108" s="47" t="s">
        <v>215</v>
      </c>
      <c r="F108" s="63" t="s">
        <v>216</v>
      </c>
      <c r="G108" s="59">
        <v>35930.9</v>
      </c>
      <c r="H108" s="58">
        <v>8434</v>
      </c>
      <c r="I108" s="59">
        <v>31306.799999999999</v>
      </c>
      <c r="J108" s="59">
        <v>19816</v>
      </c>
      <c r="K108" s="59">
        <v>20570</v>
      </c>
      <c r="L108" s="59">
        <v>21350</v>
      </c>
      <c r="M108" s="28"/>
    </row>
    <row r="109" spans="1:13" ht="52.5">
      <c r="A109" s="63" t="s">
        <v>828</v>
      </c>
      <c r="B109" s="44" t="s">
        <v>190</v>
      </c>
      <c r="C109" s="45" t="s">
        <v>209</v>
      </c>
      <c r="D109" s="44" t="s">
        <v>210</v>
      </c>
      <c r="E109" s="47" t="s">
        <v>127</v>
      </c>
      <c r="F109" s="77" t="s">
        <v>128</v>
      </c>
      <c r="G109" s="111">
        <v>526.9</v>
      </c>
      <c r="H109" s="58">
        <v>22.2</v>
      </c>
      <c r="I109" s="59">
        <v>372.1</v>
      </c>
      <c r="J109" s="59">
        <v>398.1</v>
      </c>
      <c r="K109" s="59">
        <v>415.6</v>
      </c>
      <c r="L109" s="59">
        <v>432.2</v>
      </c>
      <c r="M109" s="28"/>
    </row>
    <row r="110" spans="1:13" ht="52.5">
      <c r="A110" s="63" t="s">
        <v>829</v>
      </c>
      <c r="B110" s="44" t="s">
        <v>190</v>
      </c>
      <c r="C110" s="45" t="s">
        <v>209</v>
      </c>
      <c r="D110" s="44" t="s">
        <v>210</v>
      </c>
      <c r="E110" s="47" t="s">
        <v>100</v>
      </c>
      <c r="F110" s="71" t="s">
        <v>101</v>
      </c>
      <c r="G110" s="59">
        <v>1725.6</v>
      </c>
      <c r="H110" s="58">
        <v>1175.0999999999999</v>
      </c>
      <c r="I110" s="59">
        <v>1476.6</v>
      </c>
      <c r="J110" s="59">
        <v>1580</v>
      </c>
      <c r="K110" s="59">
        <v>1649.5</v>
      </c>
      <c r="L110" s="59">
        <v>1715.5</v>
      </c>
      <c r="M110" s="28"/>
    </row>
    <row r="111" spans="1:13" ht="52.5">
      <c r="A111" s="63" t="s">
        <v>830</v>
      </c>
      <c r="B111" s="67" t="s">
        <v>190</v>
      </c>
      <c r="C111" s="66" t="s">
        <v>209</v>
      </c>
      <c r="D111" s="67" t="s">
        <v>210</v>
      </c>
      <c r="E111" s="68" t="s">
        <v>217</v>
      </c>
      <c r="F111" s="79" t="s">
        <v>218</v>
      </c>
      <c r="G111" s="59">
        <v>0</v>
      </c>
      <c r="H111" s="58">
        <v>0</v>
      </c>
      <c r="I111" s="59">
        <v>8.5</v>
      </c>
      <c r="J111" s="59">
        <v>9.1</v>
      </c>
      <c r="K111" s="59">
        <v>9.5</v>
      </c>
      <c r="L111" s="59">
        <v>9.9</v>
      </c>
      <c r="M111" s="28"/>
    </row>
    <row r="112" spans="1:13" ht="52.5">
      <c r="A112" s="63" t="s">
        <v>831</v>
      </c>
      <c r="B112" s="44" t="s">
        <v>190</v>
      </c>
      <c r="C112" s="45" t="s">
        <v>209</v>
      </c>
      <c r="D112" s="44" t="s">
        <v>210</v>
      </c>
      <c r="E112" s="47" t="s">
        <v>156</v>
      </c>
      <c r="F112" s="71" t="s">
        <v>157</v>
      </c>
      <c r="G112" s="111">
        <v>614.29999999999995</v>
      </c>
      <c r="H112" s="58">
        <v>12522.2</v>
      </c>
      <c r="I112" s="59">
        <v>12522.2</v>
      </c>
      <c r="J112" s="59">
        <v>1837</v>
      </c>
      <c r="K112" s="59">
        <v>1917.8</v>
      </c>
      <c r="L112" s="59">
        <v>1994.5</v>
      </c>
      <c r="M112" s="28"/>
    </row>
    <row r="113" spans="1:13" ht="51.6" customHeight="1">
      <c r="A113" s="63" t="s">
        <v>832</v>
      </c>
      <c r="B113" s="44" t="s">
        <v>190</v>
      </c>
      <c r="C113" s="45" t="s">
        <v>209</v>
      </c>
      <c r="D113" s="44" t="s">
        <v>210</v>
      </c>
      <c r="E113" s="47" t="s">
        <v>162</v>
      </c>
      <c r="F113" s="48" t="s">
        <v>163</v>
      </c>
      <c r="G113" s="59">
        <v>25387.3</v>
      </c>
      <c r="H113" s="58">
        <v>16074.8</v>
      </c>
      <c r="I113" s="59">
        <v>25387.3</v>
      </c>
      <c r="J113" s="59">
        <v>27164.400000000001</v>
      </c>
      <c r="K113" s="59">
        <v>28359.599999999999</v>
      </c>
      <c r="L113" s="59">
        <v>29494</v>
      </c>
      <c r="M113" s="28"/>
    </row>
    <row r="114" spans="1:13" ht="51.6" customHeight="1">
      <c r="A114" s="63" t="s">
        <v>833</v>
      </c>
      <c r="B114" s="44" t="s">
        <v>190</v>
      </c>
      <c r="C114" s="45" t="s">
        <v>209</v>
      </c>
      <c r="D114" s="44" t="s">
        <v>210</v>
      </c>
      <c r="E114" s="47" t="s">
        <v>219</v>
      </c>
      <c r="F114" s="63" t="s">
        <v>220</v>
      </c>
      <c r="G114" s="59">
        <v>83.9</v>
      </c>
      <c r="H114" s="58">
        <v>97.5</v>
      </c>
      <c r="I114" s="59">
        <v>98</v>
      </c>
      <c r="J114" s="59">
        <v>104.9</v>
      </c>
      <c r="K114" s="59">
        <v>109.5</v>
      </c>
      <c r="L114" s="59">
        <v>113.9</v>
      </c>
      <c r="M114" s="28"/>
    </row>
    <row r="115" spans="1:13" ht="52.5">
      <c r="A115" s="63" t="s">
        <v>834</v>
      </c>
      <c r="B115" s="44" t="s">
        <v>190</v>
      </c>
      <c r="C115" s="45" t="s">
        <v>209</v>
      </c>
      <c r="D115" s="44" t="s">
        <v>210</v>
      </c>
      <c r="E115" s="47" t="s">
        <v>290</v>
      </c>
      <c r="F115" s="63" t="s">
        <v>291</v>
      </c>
      <c r="G115" s="59">
        <v>0</v>
      </c>
      <c r="H115" s="58">
        <v>11</v>
      </c>
      <c r="I115" s="59">
        <v>11</v>
      </c>
      <c r="J115" s="59">
        <v>11.8</v>
      </c>
      <c r="K115" s="59">
        <v>12.3</v>
      </c>
      <c r="L115" s="59">
        <v>12.8</v>
      </c>
      <c r="M115" s="28"/>
    </row>
    <row r="116" spans="1:13" ht="52.5">
      <c r="A116" s="63" t="s">
        <v>835</v>
      </c>
      <c r="B116" s="44" t="s">
        <v>190</v>
      </c>
      <c r="C116" s="45" t="s">
        <v>209</v>
      </c>
      <c r="D116" s="44" t="s">
        <v>210</v>
      </c>
      <c r="E116" s="47" t="s">
        <v>221</v>
      </c>
      <c r="F116" s="63" t="s">
        <v>222</v>
      </c>
      <c r="G116" s="111">
        <v>1.2</v>
      </c>
      <c r="H116" s="58">
        <v>4.7</v>
      </c>
      <c r="I116" s="59">
        <v>4.8</v>
      </c>
      <c r="J116" s="59">
        <v>5.0999999999999996</v>
      </c>
      <c r="K116" s="59">
        <v>5.3</v>
      </c>
      <c r="L116" s="59">
        <v>5.5</v>
      </c>
      <c r="M116" s="28"/>
    </row>
    <row r="117" spans="1:13" ht="52.5">
      <c r="A117" s="63" t="s">
        <v>836</v>
      </c>
      <c r="B117" s="44" t="s">
        <v>190</v>
      </c>
      <c r="C117" s="45" t="s">
        <v>209</v>
      </c>
      <c r="D117" s="44" t="s">
        <v>210</v>
      </c>
      <c r="E117" s="47" t="s">
        <v>360</v>
      </c>
      <c r="F117" s="63" t="s">
        <v>361</v>
      </c>
      <c r="G117" s="111">
        <v>0</v>
      </c>
      <c r="H117" s="58">
        <v>2.7</v>
      </c>
      <c r="I117" s="59">
        <v>7.7</v>
      </c>
      <c r="J117" s="59">
        <v>8.1999999999999993</v>
      </c>
      <c r="K117" s="59">
        <v>8.6</v>
      </c>
      <c r="L117" s="59">
        <v>8.9</v>
      </c>
      <c r="M117" s="28"/>
    </row>
    <row r="118" spans="1:13" ht="52.5">
      <c r="A118" s="63" t="s">
        <v>837</v>
      </c>
      <c r="B118" s="44" t="s">
        <v>190</v>
      </c>
      <c r="C118" s="45" t="s">
        <v>209</v>
      </c>
      <c r="D118" s="44" t="s">
        <v>210</v>
      </c>
      <c r="E118" s="47" t="s">
        <v>223</v>
      </c>
      <c r="F118" s="63" t="s">
        <v>224</v>
      </c>
      <c r="G118" s="111">
        <v>1</v>
      </c>
      <c r="H118" s="58">
        <v>2500.3000000000002</v>
      </c>
      <c r="I118" s="59">
        <v>2500.3000000000002</v>
      </c>
      <c r="J118" s="59">
        <v>2675.3</v>
      </c>
      <c r="K118" s="59">
        <v>0</v>
      </c>
      <c r="L118" s="59">
        <v>0</v>
      </c>
      <c r="M118" s="28"/>
    </row>
    <row r="119" spans="1:13" ht="52.5">
      <c r="A119" s="63" t="s">
        <v>838</v>
      </c>
      <c r="B119" s="44" t="s">
        <v>190</v>
      </c>
      <c r="C119" s="45" t="s">
        <v>209</v>
      </c>
      <c r="D119" s="44" t="s">
        <v>210</v>
      </c>
      <c r="E119" s="47" t="s">
        <v>225</v>
      </c>
      <c r="F119" s="64" t="s">
        <v>226</v>
      </c>
      <c r="G119" s="111">
        <v>41.5</v>
      </c>
      <c r="H119" s="58">
        <v>238.4</v>
      </c>
      <c r="I119" s="59">
        <v>238.4</v>
      </c>
      <c r="J119" s="59">
        <v>255.1</v>
      </c>
      <c r="K119" s="59">
        <v>266.3</v>
      </c>
      <c r="L119" s="59">
        <v>277</v>
      </c>
      <c r="M119" s="28"/>
    </row>
    <row r="120" spans="1:13" ht="52.5">
      <c r="A120" s="63" t="s">
        <v>839</v>
      </c>
      <c r="B120" s="44" t="s">
        <v>190</v>
      </c>
      <c r="C120" s="45" t="s">
        <v>209</v>
      </c>
      <c r="D120" s="44" t="s">
        <v>210</v>
      </c>
      <c r="E120" s="47" t="s">
        <v>653</v>
      </c>
      <c r="F120" s="64" t="s">
        <v>654</v>
      </c>
      <c r="G120" s="111">
        <v>0</v>
      </c>
      <c r="H120" s="58">
        <v>32.200000000000003</v>
      </c>
      <c r="I120" s="59">
        <v>0</v>
      </c>
      <c r="J120" s="59">
        <v>0</v>
      </c>
      <c r="K120" s="59">
        <v>0</v>
      </c>
      <c r="L120" s="59">
        <v>0</v>
      </c>
      <c r="M120" s="28"/>
    </row>
    <row r="121" spans="1:13" ht="52.5">
      <c r="A121" s="63" t="s">
        <v>840</v>
      </c>
      <c r="B121" s="44" t="s">
        <v>190</v>
      </c>
      <c r="C121" s="45" t="s">
        <v>209</v>
      </c>
      <c r="D121" s="44" t="s">
        <v>210</v>
      </c>
      <c r="E121" s="47" t="s">
        <v>158</v>
      </c>
      <c r="F121" s="63" t="s">
        <v>159</v>
      </c>
      <c r="G121" s="111">
        <v>1257</v>
      </c>
      <c r="H121" s="58">
        <v>281</v>
      </c>
      <c r="I121" s="59">
        <v>562</v>
      </c>
      <c r="J121" s="59">
        <v>601.29999999999995</v>
      </c>
      <c r="K121" s="59">
        <v>627.79999999999995</v>
      </c>
      <c r="L121" s="59">
        <v>652.9</v>
      </c>
      <c r="M121" s="28"/>
    </row>
    <row r="122" spans="1:13" ht="52.5">
      <c r="A122" s="63" t="s">
        <v>841</v>
      </c>
      <c r="B122" s="44" t="s">
        <v>190</v>
      </c>
      <c r="C122" s="45" t="s">
        <v>209</v>
      </c>
      <c r="D122" s="44" t="s">
        <v>210</v>
      </c>
      <c r="E122" s="47" t="s">
        <v>227</v>
      </c>
      <c r="F122" s="63" t="s">
        <v>228</v>
      </c>
      <c r="G122" s="111">
        <v>8292</v>
      </c>
      <c r="H122" s="58">
        <v>5386</v>
      </c>
      <c r="I122" s="59">
        <v>7030.4</v>
      </c>
      <c r="J122" s="59">
        <v>7522.5</v>
      </c>
      <c r="K122" s="59">
        <v>7853.5</v>
      </c>
      <c r="L122" s="59">
        <v>8167.6</v>
      </c>
      <c r="M122" s="28"/>
    </row>
    <row r="123" spans="1:13" ht="52.5">
      <c r="A123" s="63" t="s">
        <v>842</v>
      </c>
      <c r="B123" s="44" t="s">
        <v>190</v>
      </c>
      <c r="C123" s="45" t="s">
        <v>209</v>
      </c>
      <c r="D123" s="44" t="s">
        <v>210</v>
      </c>
      <c r="E123" s="47" t="s">
        <v>229</v>
      </c>
      <c r="F123" s="63" t="s">
        <v>230</v>
      </c>
      <c r="G123" s="111">
        <v>1985.5</v>
      </c>
      <c r="H123" s="58">
        <v>413</v>
      </c>
      <c r="I123" s="59">
        <v>825.8</v>
      </c>
      <c r="J123" s="59">
        <v>883.6</v>
      </c>
      <c r="K123" s="59">
        <v>922.5</v>
      </c>
      <c r="L123" s="59">
        <v>959.4</v>
      </c>
      <c r="M123" s="28"/>
    </row>
    <row r="124" spans="1:13" ht="52.5">
      <c r="A124" s="63" t="s">
        <v>843</v>
      </c>
      <c r="B124" s="44" t="s">
        <v>190</v>
      </c>
      <c r="C124" s="45" t="s">
        <v>209</v>
      </c>
      <c r="D124" s="44" t="s">
        <v>210</v>
      </c>
      <c r="E124" s="47" t="s">
        <v>203</v>
      </c>
      <c r="F124" s="63" t="s">
        <v>204</v>
      </c>
      <c r="G124" s="59">
        <v>204</v>
      </c>
      <c r="H124" s="58">
        <v>24.9</v>
      </c>
      <c r="I124" s="59">
        <v>24.9</v>
      </c>
      <c r="J124" s="59">
        <v>26.6</v>
      </c>
      <c r="K124" s="59">
        <v>27.8</v>
      </c>
      <c r="L124" s="59">
        <v>28.9</v>
      </c>
      <c r="M124" s="28"/>
    </row>
    <row r="125" spans="1:13" ht="52.5">
      <c r="A125" s="63" t="s">
        <v>844</v>
      </c>
      <c r="B125" s="44" t="s">
        <v>190</v>
      </c>
      <c r="C125" s="45" t="s">
        <v>209</v>
      </c>
      <c r="D125" s="44" t="s">
        <v>210</v>
      </c>
      <c r="E125" s="47" t="s">
        <v>645</v>
      </c>
      <c r="F125" s="63" t="s">
        <v>646</v>
      </c>
      <c r="G125" s="59">
        <v>0</v>
      </c>
      <c r="H125" s="58">
        <v>21.1</v>
      </c>
      <c r="I125" s="59">
        <v>0</v>
      </c>
      <c r="J125" s="59">
        <v>0</v>
      </c>
      <c r="K125" s="59">
        <v>0</v>
      </c>
      <c r="L125" s="59">
        <v>0</v>
      </c>
      <c r="M125" s="28"/>
    </row>
    <row r="126" spans="1:13" ht="21">
      <c r="A126" s="63"/>
      <c r="B126" s="65"/>
      <c r="C126" s="50" t="s">
        <v>233</v>
      </c>
      <c r="D126" s="51" t="s">
        <v>234</v>
      </c>
      <c r="E126" s="47"/>
      <c r="F126" s="52"/>
      <c r="G126" s="42">
        <f>SUM(G127:G135)</f>
        <v>1077.5</v>
      </c>
      <c r="H126" s="42">
        <f t="shared" ref="H126:L126" si="11">SUM(H127:H135)</f>
        <v>236</v>
      </c>
      <c r="I126" s="42">
        <f t="shared" si="11"/>
        <v>10562.800000000001</v>
      </c>
      <c r="J126" s="42">
        <f t="shared" si="11"/>
        <v>834</v>
      </c>
      <c r="K126" s="42">
        <f t="shared" si="11"/>
        <v>8.8000000000000007</v>
      </c>
      <c r="L126" s="42">
        <f t="shared" si="11"/>
        <v>8.8000000000000007</v>
      </c>
      <c r="M126" s="24"/>
    </row>
    <row r="127" spans="1:13" s="81" customFormat="1" ht="73.5">
      <c r="A127" s="63" t="s">
        <v>845</v>
      </c>
      <c r="B127" s="44" t="s">
        <v>235</v>
      </c>
      <c r="C127" s="45" t="s">
        <v>658</v>
      </c>
      <c r="D127" s="44" t="s">
        <v>237</v>
      </c>
      <c r="E127" s="47" t="s">
        <v>217</v>
      </c>
      <c r="F127" s="63" t="s">
        <v>218</v>
      </c>
      <c r="G127" s="59">
        <v>0</v>
      </c>
      <c r="H127" s="59">
        <v>21.6</v>
      </c>
      <c r="I127" s="58">
        <v>21.6</v>
      </c>
      <c r="J127" s="58">
        <v>0</v>
      </c>
      <c r="K127" s="58">
        <v>0</v>
      </c>
      <c r="L127" s="58">
        <v>0</v>
      </c>
      <c r="M127" s="80"/>
    </row>
    <row r="128" spans="1:13" s="81" customFormat="1" ht="73.5">
      <c r="A128" s="63" t="s">
        <v>846</v>
      </c>
      <c r="B128" s="44" t="s">
        <v>235</v>
      </c>
      <c r="C128" s="45" t="s">
        <v>236</v>
      </c>
      <c r="D128" s="44" t="s">
        <v>656</v>
      </c>
      <c r="E128" s="47" t="s">
        <v>102</v>
      </c>
      <c r="F128" s="63" t="s">
        <v>103</v>
      </c>
      <c r="G128" s="59">
        <v>0</v>
      </c>
      <c r="H128" s="59">
        <v>16.100000000000001</v>
      </c>
      <c r="I128" s="58">
        <v>16.100000000000001</v>
      </c>
      <c r="J128" s="58">
        <v>0</v>
      </c>
      <c r="K128" s="58">
        <v>0</v>
      </c>
      <c r="L128" s="58">
        <v>0</v>
      </c>
      <c r="M128" s="80"/>
    </row>
    <row r="129" spans="1:86" s="81" customFormat="1" ht="73.5">
      <c r="A129" s="63" t="s">
        <v>847</v>
      </c>
      <c r="B129" s="44" t="s">
        <v>235</v>
      </c>
      <c r="C129" s="45" t="s">
        <v>236</v>
      </c>
      <c r="D129" s="44" t="s">
        <v>656</v>
      </c>
      <c r="E129" s="47" t="s">
        <v>201</v>
      </c>
      <c r="F129" s="63" t="s">
        <v>202</v>
      </c>
      <c r="G129" s="59">
        <v>0</v>
      </c>
      <c r="H129" s="59">
        <v>0.8</v>
      </c>
      <c r="I129" s="58">
        <v>0.8</v>
      </c>
      <c r="J129" s="58">
        <v>0</v>
      </c>
      <c r="K129" s="58">
        <v>0</v>
      </c>
      <c r="L129" s="58">
        <v>0</v>
      </c>
      <c r="M129" s="80"/>
    </row>
    <row r="130" spans="1:86" ht="73.5">
      <c r="A130" s="63" t="s">
        <v>848</v>
      </c>
      <c r="B130" s="44" t="s">
        <v>235</v>
      </c>
      <c r="C130" s="45" t="s">
        <v>236</v>
      </c>
      <c r="D130" s="44" t="s">
        <v>656</v>
      </c>
      <c r="E130" s="47" t="s">
        <v>158</v>
      </c>
      <c r="F130" s="63" t="s">
        <v>159</v>
      </c>
      <c r="G130" s="59">
        <v>0</v>
      </c>
      <c r="H130" s="59">
        <v>110.4</v>
      </c>
      <c r="I130" s="58">
        <v>198.7</v>
      </c>
      <c r="J130" s="58">
        <v>0</v>
      </c>
      <c r="K130" s="58">
        <v>0</v>
      </c>
      <c r="L130" s="58">
        <v>0</v>
      </c>
      <c r="M130" s="24"/>
    </row>
    <row r="131" spans="1:86" ht="84">
      <c r="A131" s="63" t="s">
        <v>849</v>
      </c>
      <c r="B131" s="44" t="s">
        <v>235</v>
      </c>
      <c r="C131" s="45" t="s">
        <v>659</v>
      </c>
      <c r="D131" s="44" t="s">
        <v>657</v>
      </c>
      <c r="E131" s="47" t="s">
        <v>223</v>
      </c>
      <c r="F131" s="63" t="s">
        <v>224</v>
      </c>
      <c r="G131" s="59">
        <v>0</v>
      </c>
      <c r="H131" s="59">
        <v>24.8</v>
      </c>
      <c r="I131" s="58">
        <v>24.8</v>
      </c>
      <c r="J131" s="58">
        <v>0</v>
      </c>
      <c r="K131" s="58">
        <v>0</v>
      </c>
      <c r="L131" s="58">
        <v>0</v>
      </c>
      <c r="M131" s="24"/>
    </row>
    <row r="132" spans="1:86" ht="84">
      <c r="A132" s="63" t="s">
        <v>850</v>
      </c>
      <c r="B132" s="44" t="s">
        <v>235</v>
      </c>
      <c r="C132" s="45" t="s">
        <v>659</v>
      </c>
      <c r="D132" s="44" t="s">
        <v>657</v>
      </c>
      <c r="E132" s="47" t="s">
        <v>118</v>
      </c>
      <c r="F132" s="63" t="s">
        <v>119</v>
      </c>
      <c r="G132" s="59">
        <v>0</v>
      </c>
      <c r="H132" s="59">
        <v>24.9</v>
      </c>
      <c r="I132" s="58">
        <v>24.9</v>
      </c>
      <c r="J132" s="58">
        <v>0</v>
      </c>
      <c r="K132" s="58">
        <v>0</v>
      </c>
      <c r="L132" s="58">
        <v>0</v>
      </c>
      <c r="M132" s="24"/>
    </row>
    <row r="133" spans="1:86" ht="52.5">
      <c r="A133" s="63" t="s">
        <v>851</v>
      </c>
      <c r="B133" s="44" t="s">
        <v>235</v>
      </c>
      <c r="C133" s="45" t="s">
        <v>238</v>
      </c>
      <c r="D133" s="60" t="s">
        <v>239</v>
      </c>
      <c r="E133" s="76" t="s">
        <v>140</v>
      </c>
      <c r="F133" s="63" t="s">
        <v>141</v>
      </c>
      <c r="G133" s="59">
        <v>10.4</v>
      </c>
      <c r="H133" s="59">
        <v>26.7</v>
      </c>
      <c r="I133" s="59">
        <v>27</v>
      </c>
      <c r="J133" s="59">
        <v>8.8000000000000007</v>
      </c>
      <c r="K133" s="59">
        <v>8.8000000000000007</v>
      </c>
      <c r="L133" s="59">
        <v>8.8000000000000007</v>
      </c>
      <c r="M133" s="28"/>
    </row>
    <row r="134" spans="1:86" ht="52.5">
      <c r="A134" s="63" t="s">
        <v>852</v>
      </c>
      <c r="B134" s="44" t="s">
        <v>235</v>
      </c>
      <c r="C134" s="45" t="s">
        <v>660</v>
      </c>
      <c r="D134" s="60" t="s">
        <v>655</v>
      </c>
      <c r="E134" s="76" t="s">
        <v>140</v>
      </c>
      <c r="F134" s="63" t="s">
        <v>141</v>
      </c>
      <c r="G134" s="59">
        <v>0</v>
      </c>
      <c r="H134" s="59">
        <v>10.7</v>
      </c>
      <c r="I134" s="59">
        <v>10.7</v>
      </c>
      <c r="J134" s="59">
        <v>0</v>
      </c>
      <c r="K134" s="59">
        <v>0</v>
      </c>
      <c r="L134" s="59">
        <v>0</v>
      </c>
      <c r="M134" s="28"/>
    </row>
    <row r="135" spans="1:86" ht="52.5">
      <c r="A135" s="63" t="s">
        <v>853</v>
      </c>
      <c r="B135" s="44" t="s">
        <v>235</v>
      </c>
      <c r="C135" s="45" t="s">
        <v>240</v>
      </c>
      <c r="D135" s="44" t="s">
        <v>241</v>
      </c>
      <c r="E135" s="76" t="s">
        <v>140</v>
      </c>
      <c r="F135" s="63" t="s">
        <v>141</v>
      </c>
      <c r="G135" s="59">
        <v>1067.0999999999999</v>
      </c>
      <c r="H135" s="59">
        <v>0</v>
      </c>
      <c r="I135" s="59">
        <f>10337.1-98.9</f>
        <v>10238.200000000001</v>
      </c>
      <c r="J135" s="59">
        <v>825.2</v>
      </c>
      <c r="K135" s="59">
        <v>0</v>
      </c>
      <c r="L135" s="59">
        <v>0</v>
      </c>
      <c r="M135" s="28"/>
    </row>
    <row r="136" spans="1:86" ht="19.5" customHeight="1">
      <c r="A136" s="63"/>
      <c r="B136" s="73"/>
      <c r="C136" s="50" t="s">
        <v>242</v>
      </c>
      <c r="D136" s="51" t="s">
        <v>243</v>
      </c>
      <c r="E136" s="47"/>
      <c r="F136" s="52"/>
      <c r="G136" s="42">
        <f t="shared" ref="G136:L136" si="12">SUM(G137:G138)</f>
        <v>59.9</v>
      </c>
      <c r="H136" s="42">
        <f t="shared" si="12"/>
        <v>52.7</v>
      </c>
      <c r="I136" s="42">
        <f t="shared" si="12"/>
        <v>59.9</v>
      </c>
      <c r="J136" s="42">
        <f t="shared" si="12"/>
        <v>64.099999999999994</v>
      </c>
      <c r="K136" s="42">
        <f t="shared" si="12"/>
        <v>66.900000000000006</v>
      </c>
      <c r="L136" s="42">
        <f t="shared" si="12"/>
        <v>69.599999999999994</v>
      </c>
      <c r="M136" s="24"/>
    </row>
    <row r="137" spans="1:86" ht="43.9" customHeight="1">
      <c r="A137" s="63" t="s">
        <v>854</v>
      </c>
      <c r="B137" s="62" t="s">
        <v>244</v>
      </c>
      <c r="C137" s="45" t="s">
        <v>245</v>
      </c>
      <c r="D137" s="44" t="s">
        <v>246</v>
      </c>
      <c r="E137" s="47" t="s">
        <v>227</v>
      </c>
      <c r="F137" s="63" t="s">
        <v>228</v>
      </c>
      <c r="G137" s="59">
        <v>4.3</v>
      </c>
      <c r="H137" s="58">
        <v>0</v>
      </c>
      <c r="I137" s="59">
        <v>4.3</v>
      </c>
      <c r="J137" s="59">
        <v>4.5999999999999996</v>
      </c>
      <c r="K137" s="59">
        <v>4.8</v>
      </c>
      <c r="L137" s="59">
        <v>5</v>
      </c>
      <c r="M137" s="28"/>
    </row>
    <row r="138" spans="1:86" ht="69.599999999999994" customHeight="1">
      <c r="A138" s="63" t="s">
        <v>855</v>
      </c>
      <c r="B138" s="62" t="s">
        <v>244</v>
      </c>
      <c r="C138" s="45" t="s">
        <v>247</v>
      </c>
      <c r="D138" s="49" t="s">
        <v>248</v>
      </c>
      <c r="E138" s="47" t="s">
        <v>213</v>
      </c>
      <c r="F138" s="63" t="s">
        <v>214</v>
      </c>
      <c r="G138" s="59">
        <v>55.6</v>
      </c>
      <c r="H138" s="58">
        <v>52.7</v>
      </c>
      <c r="I138" s="59">
        <v>55.6</v>
      </c>
      <c r="J138" s="59">
        <v>59.5</v>
      </c>
      <c r="K138" s="59">
        <v>62.1</v>
      </c>
      <c r="L138" s="59">
        <v>64.599999999999994</v>
      </c>
      <c r="M138" s="28"/>
    </row>
    <row r="139" spans="1:86" s="36" customFormat="1" ht="23.45" customHeight="1">
      <c r="A139" s="63" t="s">
        <v>856</v>
      </c>
      <c r="B139" s="105"/>
      <c r="C139" s="106" t="s">
        <v>249</v>
      </c>
      <c r="D139" s="107" t="s">
        <v>250</v>
      </c>
      <c r="E139" s="106"/>
      <c r="F139" s="106"/>
      <c r="G139" s="90">
        <f t="shared" ref="G139:L139" si="13">SUM(G140:G246)</f>
        <v>1039969.7999999996</v>
      </c>
      <c r="H139" s="90">
        <f>SUM(H140:H246)</f>
        <v>481446.6</v>
      </c>
      <c r="I139" s="90">
        <f t="shared" si="13"/>
        <v>1092127.9999999998</v>
      </c>
      <c r="J139" s="90">
        <f t="shared" si="13"/>
        <v>1169379.2000000004</v>
      </c>
      <c r="K139" s="90">
        <f t="shared" si="13"/>
        <v>1220828.6999999997</v>
      </c>
      <c r="L139" s="90">
        <f t="shared" si="13"/>
        <v>1269654.1000000001</v>
      </c>
      <c r="M139" s="27"/>
      <c r="N139" s="33"/>
      <c r="O139" s="33"/>
      <c r="P139" s="33"/>
      <c r="Q139" s="33"/>
      <c r="R139" s="33"/>
      <c r="S139" s="33"/>
      <c r="T139" s="33"/>
      <c r="U139" s="33"/>
      <c r="V139" s="33"/>
      <c r="W139" s="33"/>
      <c r="X139" s="33"/>
      <c r="Y139" s="33"/>
      <c r="Z139" s="33"/>
      <c r="AA139" s="33"/>
      <c r="AB139" s="33"/>
      <c r="AC139" s="33"/>
      <c r="AD139" s="33"/>
      <c r="AE139" s="33"/>
      <c r="AF139" s="33"/>
      <c r="AG139" s="33"/>
      <c r="AH139" s="33"/>
      <c r="AI139" s="33"/>
      <c r="AJ139" s="33"/>
      <c r="AK139" s="33"/>
      <c r="AL139" s="33"/>
      <c r="AM139" s="33"/>
      <c r="AN139" s="33"/>
      <c r="AO139" s="33"/>
      <c r="AP139" s="33"/>
      <c r="AQ139" s="33"/>
      <c r="AR139" s="33"/>
      <c r="AS139" s="33"/>
      <c r="AT139" s="33"/>
      <c r="AU139" s="33"/>
      <c r="AV139" s="33"/>
      <c r="AW139" s="33"/>
      <c r="AX139" s="33"/>
      <c r="AY139" s="33"/>
      <c r="AZ139" s="33"/>
      <c r="BA139" s="33"/>
      <c r="BB139" s="33"/>
      <c r="BC139" s="33"/>
      <c r="BD139" s="33"/>
      <c r="BE139" s="33"/>
      <c r="BF139" s="33"/>
      <c r="BG139" s="33"/>
      <c r="BH139" s="33"/>
      <c r="BI139" s="33"/>
      <c r="BJ139" s="33"/>
      <c r="BK139" s="33"/>
      <c r="BL139" s="33"/>
      <c r="BM139" s="33"/>
      <c r="BN139" s="33"/>
      <c r="BO139" s="33"/>
      <c r="BP139" s="33"/>
      <c r="BQ139" s="33"/>
      <c r="BR139" s="33"/>
      <c r="BS139" s="33"/>
      <c r="BT139" s="33"/>
      <c r="BU139" s="33"/>
      <c r="BV139" s="33"/>
      <c r="BW139" s="33"/>
      <c r="BX139" s="33"/>
      <c r="BY139" s="33"/>
      <c r="BZ139" s="33"/>
      <c r="CA139" s="33"/>
      <c r="CB139" s="33"/>
      <c r="CC139" s="33"/>
      <c r="CD139" s="33"/>
      <c r="CE139" s="33"/>
      <c r="CF139" s="33"/>
      <c r="CG139" s="33"/>
      <c r="CH139" s="33"/>
    </row>
    <row r="140" spans="1:86" s="37" customFormat="1" ht="63">
      <c r="A140" s="63" t="s">
        <v>857</v>
      </c>
      <c r="B140" s="82" t="s">
        <v>251</v>
      </c>
      <c r="C140" s="64" t="s">
        <v>252</v>
      </c>
      <c r="D140" s="83" t="s">
        <v>253</v>
      </c>
      <c r="E140" s="64" t="s">
        <v>219</v>
      </c>
      <c r="F140" s="64" t="s">
        <v>220</v>
      </c>
      <c r="G140" s="111">
        <v>578.79999999999995</v>
      </c>
      <c r="H140" s="41">
        <f>190+61.3+3+22.7-2202.2</f>
        <v>-1925.1999999999998</v>
      </c>
      <c r="I140" s="58">
        <f>1374</f>
        <v>1374</v>
      </c>
      <c r="J140" s="59">
        <v>1470.2</v>
      </c>
      <c r="K140" s="59">
        <v>1534.9</v>
      </c>
      <c r="L140" s="59">
        <v>1596.3</v>
      </c>
      <c r="M140" s="28"/>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row>
    <row r="141" spans="1:86" s="37" customFormat="1" ht="63">
      <c r="A141" s="63" t="s">
        <v>858</v>
      </c>
      <c r="B141" s="82" t="s">
        <v>251</v>
      </c>
      <c r="C141" s="64" t="s">
        <v>252</v>
      </c>
      <c r="D141" s="83" t="s">
        <v>253</v>
      </c>
      <c r="E141" s="64" t="s">
        <v>229</v>
      </c>
      <c r="F141" s="64" t="s">
        <v>230</v>
      </c>
      <c r="G141" s="111">
        <v>255.1</v>
      </c>
      <c r="H141" s="41">
        <f>129.4+4.9+3.9</f>
        <v>138.20000000000002</v>
      </c>
      <c r="I141" s="58">
        <v>276.60000000000002</v>
      </c>
      <c r="J141" s="59">
        <v>296</v>
      </c>
      <c r="K141" s="59">
        <v>309</v>
      </c>
      <c r="L141" s="59">
        <v>321.39999999999998</v>
      </c>
      <c r="M141" s="28"/>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row>
    <row r="142" spans="1:86" s="37" customFormat="1" ht="73.5">
      <c r="A142" s="63" t="s">
        <v>859</v>
      </c>
      <c r="B142" s="82" t="s">
        <v>251</v>
      </c>
      <c r="C142" s="64" t="s">
        <v>254</v>
      </c>
      <c r="D142" s="83" t="s">
        <v>255</v>
      </c>
      <c r="E142" s="64" t="s">
        <v>219</v>
      </c>
      <c r="F142" s="64" t="s">
        <v>220</v>
      </c>
      <c r="G142" s="111">
        <v>1250</v>
      </c>
      <c r="H142" s="114">
        <f>2+50.6+226.4+52.6+245.4+1.3</f>
        <v>578.29999999999995</v>
      </c>
      <c r="I142" s="58">
        <v>1250</v>
      </c>
      <c r="J142" s="58">
        <v>1337.5</v>
      </c>
      <c r="K142" s="58">
        <v>1396.4</v>
      </c>
      <c r="L142" s="58">
        <v>1452.3</v>
      </c>
      <c r="M142" s="29"/>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row>
    <row r="143" spans="1:86" s="37" customFormat="1" ht="73.5">
      <c r="A143" s="63" t="s">
        <v>860</v>
      </c>
      <c r="B143" s="82" t="s">
        <v>251</v>
      </c>
      <c r="C143" s="64" t="s">
        <v>254</v>
      </c>
      <c r="D143" s="83" t="s">
        <v>255</v>
      </c>
      <c r="E143" s="64" t="s">
        <v>229</v>
      </c>
      <c r="F143" s="64" t="s">
        <v>230</v>
      </c>
      <c r="G143" s="111">
        <v>212</v>
      </c>
      <c r="H143" s="41">
        <f>6.7+2.5+3+26.7+27</f>
        <v>65.900000000000006</v>
      </c>
      <c r="I143" s="58">
        <v>155.5</v>
      </c>
      <c r="J143" s="59">
        <v>166.4</v>
      </c>
      <c r="K143" s="59">
        <v>173.7</v>
      </c>
      <c r="L143" s="59">
        <v>180.6</v>
      </c>
      <c r="M143" s="28"/>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row>
    <row r="144" spans="1:86" s="37" customFormat="1" ht="73.5">
      <c r="A144" s="63" t="s">
        <v>861</v>
      </c>
      <c r="B144" s="82" t="s">
        <v>251</v>
      </c>
      <c r="C144" s="64" t="s">
        <v>256</v>
      </c>
      <c r="D144" s="83" t="s">
        <v>257</v>
      </c>
      <c r="E144" s="64" t="s">
        <v>102</v>
      </c>
      <c r="F144" s="64" t="s">
        <v>103</v>
      </c>
      <c r="G144" s="111">
        <v>99.1</v>
      </c>
      <c r="H144" s="111">
        <v>0</v>
      </c>
      <c r="I144" s="111">
        <v>0</v>
      </c>
      <c r="J144" s="111">
        <v>0</v>
      </c>
      <c r="K144" s="111">
        <v>0</v>
      </c>
      <c r="L144" s="111">
        <v>0</v>
      </c>
      <c r="M144" s="25"/>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row>
    <row r="145" spans="1:86" s="37" customFormat="1" ht="67.150000000000006" customHeight="1">
      <c r="A145" s="63" t="s">
        <v>862</v>
      </c>
      <c r="B145" s="82" t="s">
        <v>251</v>
      </c>
      <c r="C145" s="64" t="s">
        <v>256</v>
      </c>
      <c r="D145" s="83" t="s">
        <v>257</v>
      </c>
      <c r="E145" s="64" t="s">
        <v>211</v>
      </c>
      <c r="F145" s="64" t="s">
        <v>212</v>
      </c>
      <c r="G145" s="111">
        <v>0</v>
      </c>
      <c r="H145" s="111">
        <f>10+55</f>
        <v>65</v>
      </c>
      <c r="I145" s="111">
        <v>90</v>
      </c>
      <c r="J145" s="111">
        <v>96.3</v>
      </c>
      <c r="K145" s="111">
        <v>100.5</v>
      </c>
      <c r="L145" s="111">
        <v>104.5</v>
      </c>
      <c r="M145" s="25"/>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row>
    <row r="146" spans="1:86" s="37" customFormat="1" ht="65.45" customHeight="1">
      <c r="A146" s="63" t="s">
        <v>863</v>
      </c>
      <c r="B146" s="82" t="s">
        <v>251</v>
      </c>
      <c r="C146" s="64" t="s">
        <v>256</v>
      </c>
      <c r="D146" s="60" t="s">
        <v>257</v>
      </c>
      <c r="E146" s="64" t="s">
        <v>213</v>
      </c>
      <c r="F146" s="64" t="s">
        <v>214</v>
      </c>
      <c r="G146" s="111">
        <v>0</v>
      </c>
      <c r="H146" s="111">
        <v>18</v>
      </c>
      <c r="I146" s="111">
        <v>18</v>
      </c>
      <c r="J146" s="59">
        <v>19.3</v>
      </c>
      <c r="K146" s="59">
        <v>20.100000000000001</v>
      </c>
      <c r="L146" s="59">
        <v>20.9</v>
      </c>
      <c r="M146" s="28"/>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row>
    <row r="147" spans="1:86" s="37" customFormat="1" ht="75.599999999999994" customHeight="1">
      <c r="A147" s="63" t="s">
        <v>864</v>
      </c>
      <c r="B147" s="82" t="s">
        <v>251</v>
      </c>
      <c r="C147" s="64" t="s">
        <v>256</v>
      </c>
      <c r="D147" s="83" t="s">
        <v>257</v>
      </c>
      <c r="E147" s="64" t="s">
        <v>221</v>
      </c>
      <c r="F147" s="64" t="s">
        <v>222</v>
      </c>
      <c r="G147" s="111">
        <v>194.3</v>
      </c>
      <c r="H147" s="111">
        <v>62.5</v>
      </c>
      <c r="I147" s="111">
        <v>380</v>
      </c>
      <c r="J147" s="111">
        <v>406.6</v>
      </c>
      <c r="K147" s="111">
        <v>424.5</v>
      </c>
      <c r="L147" s="111">
        <v>441.5</v>
      </c>
      <c r="M147" s="25"/>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row>
    <row r="148" spans="1:86" s="37" customFormat="1" ht="73.5">
      <c r="A148" s="63" t="s">
        <v>865</v>
      </c>
      <c r="B148" s="82" t="s">
        <v>251</v>
      </c>
      <c r="C148" s="64" t="s">
        <v>256</v>
      </c>
      <c r="D148" s="83" t="s">
        <v>257</v>
      </c>
      <c r="E148" s="64" t="s">
        <v>223</v>
      </c>
      <c r="F148" s="64" t="s">
        <v>224</v>
      </c>
      <c r="G148" s="111">
        <v>6.1</v>
      </c>
      <c r="H148" s="111">
        <v>7.3</v>
      </c>
      <c r="I148" s="111">
        <v>15</v>
      </c>
      <c r="J148" s="111">
        <v>16.100000000000001</v>
      </c>
      <c r="K148" s="111">
        <v>16.8</v>
      </c>
      <c r="L148" s="111">
        <v>17.5</v>
      </c>
      <c r="M148" s="25"/>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row>
    <row r="149" spans="1:86" s="37" customFormat="1" ht="73.5">
      <c r="A149" s="63" t="s">
        <v>866</v>
      </c>
      <c r="B149" s="82" t="s">
        <v>251</v>
      </c>
      <c r="C149" s="64" t="s">
        <v>256</v>
      </c>
      <c r="D149" s="83" t="s">
        <v>257</v>
      </c>
      <c r="E149" s="64" t="s">
        <v>158</v>
      </c>
      <c r="F149" s="64" t="s">
        <v>159</v>
      </c>
      <c r="G149" s="111">
        <v>63.7</v>
      </c>
      <c r="H149" s="111">
        <v>0</v>
      </c>
      <c r="I149" s="58">
        <v>63.7</v>
      </c>
      <c r="J149" s="58">
        <v>68.2</v>
      </c>
      <c r="K149" s="58">
        <v>71.2</v>
      </c>
      <c r="L149" s="58">
        <v>74</v>
      </c>
      <c r="M149" s="29"/>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row>
    <row r="150" spans="1:86" s="37" customFormat="1" ht="63">
      <c r="A150" s="63" t="s">
        <v>867</v>
      </c>
      <c r="B150" s="82" t="s">
        <v>251</v>
      </c>
      <c r="C150" s="64" t="s">
        <v>258</v>
      </c>
      <c r="D150" s="83" t="s">
        <v>259</v>
      </c>
      <c r="E150" s="64" t="s">
        <v>219</v>
      </c>
      <c r="F150" s="64" t="s">
        <v>220</v>
      </c>
      <c r="G150" s="111">
        <v>3487.6</v>
      </c>
      <c r="H150" s="41">
        <f>5.6+158.9+92.8-11407.6</f>
        <v>-11150.300000000001</v>
      </c>
      <c r="I150" s="58">
        <v>9332</v>
      </c>
      <c r="J150" s="58">
        <v>9985.2000000000007</v>
      </c>
      <c r="K150" s="58">
        <v>10424.5</v>
      </c>
      <c r="L150" s="58">
        <v>10841.5</v>
      </c>
      <c r="M150" s="29"/>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row>
    <row r="151" spans="1:86" s="37" customFormat="1" ht="63">
      <c r="A151" s="63" t="s">
        <v>868</v>
      </c>
      <c r="B151" s="82" t="s">
        <v>251</v>
      </c>
      <c r="C151" s="64" t="s">
        <v>258</v>
      </c>
      <c r="D151" s="83" t="s">
        <v>259</v>
      </c>
      <c r="E151" s="64" t="s">
        <v>229</v>
      </c>
      <c r="F151" s="64" t="s">
        <v>230</v>
      </c>
      <c r="G151" s="111">
        <v>41.5</v>
      </c>
      <c r="H151" s="41">
        <f>3.1+12.1</f>
        <v>15.2</v>
      </c>
      <c r="I151" s="58">
        <v>26.5</v>
      </c>
      <c r="J151" s="58">
        <v>28.4</v>
      </c>
      <c r="K151" s="58">
        <v>29.6</v>
      </c>
      <c r="L151" s="58">
        <v>30.8</v>
      </c>
      <c r="M151" s="29"/>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row>
    <row r="152" spans="1:86" s="37" customFormat="1" ht="73.5">
      <c r="A152" s="63" t="s">
        <v>869</v>
      </c>
      <c r="B152" s="82" t="s">
        <v>251</v>
      </c>
      <c r="C152" s="64" t="s">
        <v>260</v>
      </c>
      <c r="D152" s="83" t="s">
        <v>261</v>
      </c>
      <c r="E152" s="64" t="s">
        <v>213</v>
      </c>
      <c r="F152" s="64" t="s">
        <v>214</v>
      </c>
      <c r="G152" s="111">
        <v>1404.5</v>
      </c>
      <c r="H152" s="41">
        <v>96.3</v>
      </c>
      <c r="I152" s="58">
        <v>1404.5</v>
      </c>
      <c r="J152" s="59">
        <v>1502.8</v>
      </c>
      <c r="K152" s="59">
        <v>1568.9</v>
      </c>
      <c r="L152" s="59">
        <v>1631.7</v>
      </c>
      <c r="M152" s="28"/>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row>
    <row r="153" spans="1:86" s="37" customFormat="1" ht="73.5">
      <c r="A153" s="63" t="s">
        <v>870</v>
      </c>
      <c r="B153" s="82" t="s">
        <v>251</v>
      </c>
      <c r="C153" s="64" t="s">
        <v>260</v>
      </c>
      <c r="D153" s="83" t="s">
        <v>261</v>
      </c>
      <c r="E153" s="64" t="s">
        <v>217</v>
      </c>
      <c r="F153" s="64" t="s">
        <v>218</v>
      </c>
      <c r="G153" s="111">
        <v>460</v>
      </c>
      <c r="H153" s="41">
        <v>254</v>
      </c>
      <c r="I153" s="58">
        <v>508</v>
      </c>
      <c r="J153" s="59">
        <v>543.6</v>
      </c>
      <c r="K153" s="59">
        <v>567.5</v>
      </c>
      <c r="L153" s="59">
        <v>590.20000000000005</v>
      </c>
      <c r="M153" s="28"/>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row>
    <row r="154" spans="1:86" s="37" customFormat="1" ht="73.5">
      <c r="A154" s="63" t="s">
        <v>871</v>
      </c>
      <c r="B154" s="82" t="s">
        <v>251</v>
      </c>
      <c r="C154" s="64" t="s">
        <v>260</v>
      </c>
      <c r="D154" s="83" t="s">
        <v>261</v>
      </c>
      <c r="E154" s="64" t="s">
        <v>223</v>
      </c>
      <c r="F154" s="64" t="s">
        <v>224</v>
      </c>
      <c r="G154" s="111">
        <v>254.9</v>
      </c>
      <c r="H154" s="41">
        <v>58.9</v>
      </c>
      <c r="I154" s="58">
        <v>140.19999999999999</v>
      </c>
      <c r="J154" s="59">
        <v>150</v>
      </c>
      <c r="K154" s="59">
        <v>156.6</v>
      </c>
      <c r="L154" s="59">
        <v>162.9</v>
      </c>
      <c r="M154" s="28"/>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row>
    <row r="155" spans="1:86" s="37" customFormat="1" ht="73.5">
      <c r="A155" s="63" t="s">
        <v>872</v>
      </c>
      <c r="B155" s="82" t="s">
        <v>251</v>
      </c>
      <c r="C155" s="64" t="s">
        <v>260</v>
      </c>
      <c r="D155" s="83" t="s">
        <v>261</v>
      </c>
      <c r="E155" s="64" t="s">
        <v>158</v>
      </c>
      <c r="F155" s="64" t="s">
        <v>159</v>
      </c>
      <c r="G155" s="111">
        <v>2815.5</v>
      </c>
      <c r="H155" s="41">
        <f>9.4+4+350</f>
        <v>363.4</v>
      </c>
      <c r="I155" s="58">
        <v>2815.5</v>
      </c>
      <c r="J155" s="59">
        <v>3012.6</v>
      </c>
      <c r="K155" s="59">
        <v>3145.2</v>
      </c>
      <c r="L155" s="59">
        <v>3271</v>
      </c>
      <c r="M155" s="28"/>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row>
    <row r="156" spans="1:86" s="37" customFormat="1" ht="63">
      <c r="A156" s="63" t="s">
        <v>873</v>
      </c>
      <c r="B156" s="82" t="s">
        <v>251</v>
      </c>
      <c r="C156" s="64" t="s">
        <v>262</v>
      </c>
      <c r="D156" s="83" t="s">
        <v>263</v>
      </c>
      <c r="E156" s="64" t="s">
        <v>219</v>
      </c>
      <c r="F156" s="64" t="s">
        <v>220</v>
      </c>
      <c r="G156" s="111">
        <v>1604.7</v>
      </c>
      <c r="H156" s="41">
        <f>9.3-2+4+287.7+70</f>
        <v>369</v>
      </c>
      <c r="I156" s="58">
        <f>1034</f>
        <v>1034</v>
      </c>
      <c r="J156" s="58">
        <v>1106.4000000000001</v>
      </c>
      <c r="K156" s="58">
        <v>1155.0999999999999</v>
      </c>
      <c r="L156" s="58">
        <v>1201.3</v>
      </c>
      <c r="M156" s="29"/>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row>
    <row r="157" spans="1:86" s="37" customFormat="1" ht="73.5">
      <c r="A157" s="63" t="s">
        <v>874</v>
      </c>
      <c r="B157" s="82" t="s">
        <v>251</v>
      </c>
      <c r="C157" s="64" t="s">
        <v>264</v>
      </c>
      <c r="D157" s="83" t="s">
        <v>265</v>
      </c>
      <c r="E157" s="64" t="s">
        <v>266</v>
      </c>
      <c r="F157" s="64" t="s">
        <v>267</v>
      </c>
      <c r="G157" s="111">
        <v>208.7</v>
      </c>
      <c r="H157" s="41">
        <v>82</v>
      </c>
      <c r="I157" s="58">
        <v>208.7</v>
      </c>
      <c r="J157" s="58">
        <v>223.3</v>
      </c>
      <c r="K157" s="58">
        <v>233.1</v>
      </c>
      <c r="L157" s="58">
        <v>242.4</v>
      </c>
      <c r="M157" s="29"/>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row>
    <row r="158" spans="1:86" s="37" customFormat="1" ht="73.5">
      <c r="A158" s="63" t="s">
        <v>875</v>
      </c>
      <c r="B158" s="82" t="s">
        <v>251</v>
      </c>
      <c r="C158" s="64" t="s">
        <v>264</v>
      </c>
      <c r="D158" s="83" t="s">
        <v>265</v>
      </c>
      <c r="E158" s="64" t="s">
        <v>221</v>
      </c>
      <c r="F158" s="64" t="s">
        <v>222</v>
      </c>
      <c r="G158" s="111">
        <v>1.4</v>
      </c>
      <c r="H158" s="41">
        <v>0</v>
      </c>
      <c r="I158" s="58">
        <v>12</v>
      </c>
      <c r="J158" s="58">
        <v>12.8</v>
      </c>
      <c r="K158" s="58">
        <v>13.4</v>
      </c>
      <c r="L158" s="58">
        <v>13.9</v>
      </c>
      <c r="M158" s="29"/>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row>
    <row r="159" spans="1:86" s="37" customFormat="1" ht="73.5">
      <c r="A159" s="63" t="s">
        <v>876</v>
      </c>
      <c r="B159" s="82" t="s">
        <v>251</v>
      </c>
      <c r="C159" s="64" t="s">
        <v>264</v>
      </c>
      <c r="D159" s="83" t="s">
        <v>265</v>
      </c>
      <c r="E159" s="64" t="s">
        <v>118</v>
      </c>
      <c r="F159" s="64" t="s">
        <v>119</v>
      </c>
      <c r="G159" s="111">
        <v>225</v>
      </c>
      <c r="H159" s="41">
        <v>91.9</v>
      </c>
      <c r="I159" s="58">
        <v>211</v>
      </c>
      <c r="J159" s="58">
        <v>225.8</v>
      </c>
      <c r="K159" s="58">
        <v>235.7</v>
      </c>
      <c r="L159" s="58">
        <v>245.1</v>
      </c>
      <c r="M159" s="29"/>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row>
    <row r="160" spans="1:86" s="37" customFormat="1" ht="63">
      <c r="A160" s="63" t="s">
        <v>877</v>
      </c>
      <c r="B160" s="82" t="s">
        <v>251</v>
      </c>
      <c r="C160" s="64" t="s">
        <v>268</v>
      </c>
      <c r="D160" s="83" t="s">
        <v>269</v>
      </c>
      <c r="E160" s="64" t="s">
        <v>219</v>
      </c>
      <c r="F160" s="64" t="s">
        <v>220</v>
      </c>
      <c r="G160" s="111">
        <v>70.099999999999994</v>
      </c>
      <c r="H160" s="41">
        <v>13</v>
      </c>
      <c r="I160" s="58">
        <v>73</v>
      </c>
      <c r="J160" s="59">
        <v>78.099999999999994</v>
      </c>
      <c r="K160" s="59">
        <v>81.5</v>
      </c>
      <c r="L160" s="59">
        <v>84.8</v>
      </c>
      <c r="M160" s="28"/>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row>
    <row r="161" spans="1:86" s="37" customFormat="1" ht="63">
      <c r="A161" s="63" t="s">
        <v>878</v>
      </c>
      <c r="B161" s="82" t="s">
        <v>251</v>
      </c>
      <c r="C161" s="64" t="s">
        <v>270</v>
      </c>
      <c r="D161" s="83" t="s">
        <v>271</v>
      </c>
      <c r="E161" s="64" t="s">
        <v>219</v>
      </c>
      <c r="F161" s="64" t="s">
        <v>220</v>
      </c>
      <c r="G161" s="111">
        <v>13.8</v>
      </c>
      <c r="H161" s="41">
        <v>0</v>
      </c>
      <c r="I161" s="58">
        <v>11</v>
      </c>
      <c r="J161" s="59">
        <v>11.8</v>
      </c>
      <c r="K161" s="59">
        <v>12.3</v>
      </c>
      <c r="L161" s="59">
        <v>12.8</v>
      </c>
      <c r="M161" s="28"/>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row>
    <row r="162" spans="1:86" s="37" customFormat="1" ht="52.5">
      <c r="A162" s="63" t="s">
        <v>879</v>
      </c>
      <c r="B162" s="82" t="s">
        <v>251</v>
      </c>
      <c r="C162" s="64" t="s">
        <v>272</v>
      </c>
      <c r="D162" s="83" t="s">
        <v>273</v>
      </c>
      <c r="E162" s="64" t="s">
        <v>219</v>
      </c>
      <c r="F162" s="64" t="s">
        <v>220</v>
      </c>
      <c r="G162" s="111">
        <v>2.1</v>
      </c>
      <c r="H162" s="41">
        <v>0.5</v>
      </c>
      <c r="I162" s="58">
        <v>1</v>
      </c>
      <c r="J162" s="58">
        <v>1.1000000000000001</v>
      </c>
      <c r="K162" s="58">
        <v>1.1000000000000001</v>
      </c>
      <c r="L162" s="58">
        <v>1.1000000000000001</v>
      </c>
      <c r="M162" s="29"/>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row>
    <row r="163" spans="1:86" s="37" customFormat="1" ht="52.5">
      <c r="A163" s="63" t="s">
        <v>880</v>
      </c>
      <c r="B163" s="82" t="s">
        <v>251</v>
      </c>
      <c r="C163" s="64" t="s">
        <v>272</v>
      </c>
      <c r="D163" s="83" t="s">
        <v>273</v>
      </c>
      <c r="E163" s="64" t="s">
        <v>229</v>
      </c>
      <c r="F163" s="64" t="s">
        <v>230</v>
      </c>
      <c r="G163" s="111">
        <v>0</v>
      </c>
      <c r="H163" s="41">
        <v>0.8</v>
      </c>
      <c r="I163" s="58">
        <v>0</v>
      </c>
      <c r="J163" s="58">
        <v>0</v>
      </c>
      <c r="K163" s="58">
        <v>0</v>
      </c>
      <c r="L163" s="58">
        <v>0</v>
      </c>
      <c r="M163" s="29"/>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row>
    <row r="164" spans="1:86" s="37" customFormat="1" ht="84">
      <c r="A164" s="63" t="s">
        <v>881</v>
      </c>
      <c r="B164" s="82" t="s">
        <v>251</v>
      </c>
      <c r="C164" s="64" t="s">
        <v>274</v>
      </c>
      <c r="D164" s="83" t="s">
        <v>275</v>
      </c>
      <c r="E164" s="64" t="s">
        <v>276</v>
      </c>
      <c r="F164" s="64" t="s">
        <v>277</v>
      </c>
      <c r="G164" s="58">
        <v>375.3</v>
      </c>
      <c r="H164" s="41">
        <v>40.799999999999997</v>
      </c>
      <c r="I164" s="43">
        <v>81.7</v>
      </c>
      <c r="J164" s="43">
        <v>87.4</v>
      </c>
      <c r="K164" s="43">
        <v>91.2</v>
      </c>
      <c r="L164" s="43">
        <v>94.8</v>
      </c>
      <c r="M164" s="38"/>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row>
    <row r="165" spans="1:86" s="37" customFormat="1" ht="63">
      <c r="A165" s="63" t="s">
        <v>882</v>
      </c>
      <c r="B165" s="82" t="s">
        <v>251</v>
      </c>
      <c r="C165" s="64" t="s">
        <v>274</v>
      </c>
      <c r="D165" s="83" t="s">
        <v>275</v>
      </c>
      <c r="E165" s="64" t="s">
        <v>278</v>
      </c>
      <c r="F165" s="64" t="s">
        <v>279</v>
      </c>
      <c r="G165" s="58">
        <v>11.7</v>
      </c>
      <c r="H165" s="41">
        <v>6.8</v>
      </c>
      <c r="I165" s="43">
        <v>11.9</v>
      </c>
      <c r="J165" s="43">
        <v>12.7</v>
      </c>
      <c r="K165" s="43">
        <v>13.3</v>
      </c>
      <c r="L165" s="43">
        <v>13.8</v>
      </c>
      <c r="M165" s="38"/>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row>
    <row r="166" spans="1:86" s="37" customFormat="1" ht="84">
      <c r="A166" s="63" t="s">
        <v>883</v>
      </c>
      <c r="B166" s="82" t="s">
        <v>251</v>
      </c>
      <c r="C166" s="64" t="s">
        <v>280</v>
      </c>
      <c r="D166" s="83" t="s">
        <v>281</v>
      </c>
      <c r="E166" s="64" t="s">
        <v>89</v>
      </c>
      <c r="F166" s="48" t="s">
        <v>90</v>
      </c>
      <c r="G166" s="58">
        <v>443181.7</v>
      </c>
      <c r="H166" s="41">
        <v>159360.70000000001</v>
      </c>
      <c r="I166" s="58">
        <v>318721.40000000002</v>
      </c>
      <c r="J166" s="58">
        <v>341031.9</v>
      </c>
      <c r="K166" s="58">
        <v>356037.3</v>
      </c>
      <c r="L166" s="58">
        <v>370278.8</v>
      </c>
      <c r="M166" s="29"/>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row>
    <row r="167" spans="1:86" s="37" customFormat="1" ht="126">
      <c r="A167" s="70" t="s">
        <v>884</v>
      </c>
      <c r="B167" s="84" t="s">
        <v>251</v>
      </c>
      <c r="C167" s="85" t="s">
        <v>282</v>
      </c>
      <c r="D167" s="86" t="s">
        <v>283</v>
      </c>
      <c r="E167" s="85" t="s">
        <v>276</v>
      </c>
      <c r="F167" s="85" t="s">
        <v>277</v>
      </c>
      <c r="G167" s="43">
        <v>70638.8</v>
      </c>
      <c r="H167" s="114">
        <v>16174.9</v>
      </c>
      <c r="I167" s="43">
        <v>32349.8</v>
      </c>
      <c r="J167" s="43">
        <v>34614.300000000003</v>
      </c>
      <c r="K167" s="43">
        <v>36137.300000000003</v>
      </c>
      <c r="L167" s="43">
        <v>37582.800000000003</v>
      </c>
      <c r="M167" s="38"/>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row>
    <row r="168" spans="1:86" s="37" customFormat="1" ht="126">
      <c r="A168" s="63" t="s">
        <v>885</v>
      </c>
      <c r="B168" s="82" t="s">
        <v>251</v>
      </c>
      <c r="C168" s="64" t="s">
        <v>282</v>
      </c>
      <c r="D168" s="83" t="s">
        <v>283</v>
      </c>
      <c r="E168" s="64" t="s">
        <v>89</v>
      </c>
      <c r="F168" s="48" t="s">
        <v>90</v>
      </c>
      <c r="G168" s="58">
        <v>0</v>
      </c>
      <c r="H168" s="41">
        <v>556.9</v>
      </c>
      <c r="I168" s="58">
        <v>1113.8</v>
      </c>
      <c r="J168" s="58">
        <v>1191.8</v>
      </c>
      <c r="K168" s="58">
        <v>1244.2</v>
      </c>
      <c r="L168" s="58">
        <v>1294</v>
      </c>
      <c r="M168" s="29"/>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row>
    <row r="169" spans="1:86" s="37" customFormat="1" ht="63">
      <c r="A169" s="63" t="s">
        <v>886</v>
      </c>
      <c r="B169" s="82" t="s">
        <v>251</v>
      </c>
      <c r="C169" s="64" t="s">
        <v>284</v>
      </c>
      <c r="D169" s="83" t="s">
        <v>285</v>
      </c>
      <c r="E169" s="64" t="s">
        <v>89</v>
      </c>
      <c r="F169" s="64" t="s">
        <v>90</v>
      </c>
      <c r="G169" s="58">
        <v>89911.7</v>
      </c>
      <c r="H169" s="41">
        <v>34723.699999999997</v>
      </c>
      <c r="I169" s="58">
        <v>69447.399999999994</v>
      </c>
      <c r="J169" s="58">
        <v>74308.7</v>
      </c>
      <c r="K169" s="58">
        <v>77578.3</v>
      </c>
      <c r="L169" s="58">
        <v>80681.399999999994</v>
      </c>
      <c r="M169" s="29"/>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c r="CE169" s="1"/>
      <c r="CF169" s="1"/>
      <c r="CG169" s="1"/>
      <c r="CH169" s="1"/>
    </row>
    <row r="170" spans="1:86" s="37" customFormat="1" ht="63">
      <c r="A170" s="63" t="s">
        <v>887</v>
      </c>
      <c r="B170" s="82" t="s">
        <v>251</v>
      </c>
      <c r="C170" s="64" t="s">
        <v>286</v>
      </c>
      <c r="D170" s="83" t="s">
        <v>287</v>
      </c>
      <c r="E170" s="64" t="s">
        <v>219</v>
      </c>
      <c r="F170" s="64" t="s">
        <v>220</v>
      </c>
      <c r="G170" s="111">
        <v>128.5</v>
      </c>
      <c r="H170" s="41">
        <v>30.8</v>
      </c>
      <c r="I170" s="58">
        <v>85</v>
      </c>
      <c r="J170" s="58">
        <v>91</v>
      </c>
      <c r="K170" s="58">
        <v>95</v>
      </c>
      <c r="L170" s="58">
        <v>98.8</v>
      </c>
      <c r="M170" s="29"/>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row>
    <row r="171" spans="1:86" s="37" customFormat="1" ht="84">
      <c r="A171" s="70" t="s">
        <v>888</v>
      </c>
      <c r="B171" s="84" t="s">
        <v>251</v>
      </c>
      <c r="C171" s="85" t="s">
        <v>288</v>
      </c>
      <c r="D171" s="86" t="s">
        <v>289</v>
      </c>
      <c r="E171" s="85" t="s">
        <v>98</v>
      </c>
      <c r="F171" s="85" t="s">
        <v>99</v>
      </c>
      <c r="G171" s="112">
        <v>328.4</v>
      </c>
      <c r="H171" s="114">
        <v>178</v>
      </c>
      <c r="I171" s="43">
        <v>328.4</v>
      </c>
      <c r="J171" s="43">
        <v>351.4</v>
      </c>
      <c r="K171" s="43">
        <v>366.9</v>
      </c>
      <c r="L171" s="43">
        <v>381.6</v>
      </c>
      <c r="M171" s="38"/>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row>
    <row r="172" spans="1:86" s="37" customFormat="1" ht="84">
      <c r="A172" s="63" t="s">
        <v>889</v>
      </c>
      <c r="B172" s="82" t="s">
        <v>251</v>
      </c>
      <c r="C172" s="64" t="s">
        <v>288</v>
      </c>
      <c r="D172" s="83" t="s">
        <v>289</v>
      </c>
      <c r="E172" s="64" t="s">
        <v>290</v>
      </c>
      <c r="F172" s="64" t="s">
        <v>291</v>
      </c>
      <c r="G172" s="111">
        <v>128.5</v>
      </c>
      <c r="H172" s="41">
        <v>0</v>
      </c>
      <c r="I172" s="58">
        <v>224</v>
      </c>
      <c r="J172" s="59">
        <v>265</v>
      </c>
      <c r="K172" s="59">
        <v>295</v>
      </c>
      <c r="L172" s="59">
        <v>306.8</v>
      </c>
      <c r="M172" s="28"/>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row>
    <row r="173" spans="1:86" s="37" customFormat="1" ht="84">
      <c r="A173" s="63" t="s">
        <v>890</v>
      </c>
      <c r="B173" s="82" t="s">
        <v>251</v>
      </c>
      <c r="C173" s="64" t="s">
        <v>288</v>
      </c>
      <c r="D173" s="83" t="s">
        <v>289</v>
      </c>
      <c r="E173" s="64" t="s">
        <v>221</v>
      </c>
      <c r="F173" s="64" t="s">
        <v>222</v>
      </c>
      <c r="G173" s="111">
        <v>502.6</v>
      </c>
      <c r="H173" s="41">
        <v>35</v>
      </c>
      <c r="I173" s="58">
        <v>235</v>
      </c>
      <c r="J173" s="58">
        <v>590</v>
      </c>
      <c r="K173" s="58">
        <v>616</v>
      </c>
      <c r="L173" s="58">
        <v>640.6</v>
      </c>
      <c r="M173" s="29"/>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row>
    <row r="174" spans="1:86" s="37" customFormat="1" ht="84">
      <c r="A174" s="63" t="s">
        <v>891</v>
      </c>
      <c r="B174" s="82" t="s">
        <v>251</v>
      </c>
      <c r="C174" s="64" t="s">
        <v>288</v>
      </c>
      <c r="D174" s="83" t="s">
        <v>289</v>
      </c>
      <c r="E174" s="64" t="s">
        <v>118</v>
      </c>
      <c r="F174" s="64" t="s">
        <v>119</v>
      </c>
      <c r="G174" s="111">
        <v>0</v>
      </c>
      <c r="H174" s="41">
        <v>3</v>
      </c>
      <c r="I174" s="58">
        <v>0</v>
      </c>
      <c r="J174" s="58">
        <v>0</v>
      </c>
      <c r="K174" s="58">
        <v>0</v>
      </c>
      <c r="L174" s="58">
        <v>0</v>
      </c>
      <c r="M174" s="29"/>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c r="CE174" s="1"/>
      <c r="CF174" s="1"/>
      <c r="CG174" s="1"/>
      <c r="CH174" s="1"/>
    </row>
    <row r="175" spans="1:86" s="37" customFormat="1" ht="73.5">
      <c r="A175" s="63" t="s">
        <v>892</v>
      </c>
      <c r="B175" s="82" t="s">
        <v>251</v>
      </c>
      <c r="C175" s="64" t="s">
        <v>292</v>
      </c>
      <c r="D175" s="83" t="s">
        <v>293</v>
      </c>
      <c r="E175" s="64" t="s">
        <v>219</v>
      </c>
      <c r="F175" s="64" t="s">
        <v>220</v>
      </c>
      <c r="G175" s="111">
        <v>475.4</v>
      </c>
      <c r="H175" s="41">
        <f>12.2+47.7+78.3</f>
        <v>138.19999999999999</v>
      </c>
      <c r="I175" s="58">
        <v>296</v>
      </c>
      <c r="J175" s="58">
        <v>316.7</v>
      </c>
      <c r="K175" s="58">
        <v>330.6</v>
      </c>
      <c r="L175" s="58">
        <v>343.8</v>
      </c>
      <c r="M175" s="29"/>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c r="CD175" s="1"/>
      <c r="CE175" s="1"/>
      <c r="CF175" s="1"/>
      <c r="CG175" s="1"/>
      <c r="CH175" s="1"/>
    </row>
    <row r="176" spans="1:86" s="37" customFormat="1" ht="73.5">
      <c r="A176" s="63" t="s">
        <v>893</v>
      </c>
      <c r="B176" s="82" t="s">
        <v>251</v>
      </c>
      <c r="C176" s="64" t="s">
        <v>292</v>
      </c>
      <c r="D176" s="83" t="s">
        <v>293</v>
      </c>
      <c r="E176" s="64" t="s">
        <v>229</v>
      </c>
      <c r="F176" s="64" t="s">
        <v>230</v>
      </c>
      <c r="G176" s="111">
        <v>3.2</v>
      </c>
      <c r="H176" s="41">
        <v>0</v>
      </c>
      <c r="I176" s="58">
        <v>3.2</v>
      </c>
      <c r="J176" s="59">
        <v>3.4</v>
      </c>
      <c r="K176" s="59">
        <v>3.5</v>
      </c>
      <c r="L176" s="59">
        <v>3.6</v>
      </c>
      <c r="M176" s="28"/>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c r="CD176" s="1"/>
      <c r="CE176" s="1"/>
      <c r="CF176" s="1"/>
      <c r="CG176" s="1"/>
      <c r="CH176" s="1"/>
    </row>
    <row r="177" spans="1:86" s="37" customFormat="1" ht="94.5">
      <c r="A177" s="63" t="s">
        <v>894</v>
      </c>
      <c r="B177" s="82" t="s">
        <v>251</v>
      </c>
      <c r="C177" s="64" t="s">
        <v>294</v>
      </c>
      <c r="D177" s="83" t="s">
        <v>295</v>
      </c>
      <c r="E177" s="64" t="s">
        <v>211</v>
      </c>
      <c r="F177" s="64" t="s">
        <v>212</v>
      </c>
      <c r="G177" s="58">
        <v>85</v>
      </c>
      <c r="H177" s="59">
        <v>20</v>
      </c>
      <c r="I177" s="58">
        <v>20</v>
      </c>
      <c r="J177" s="59">
        <v>60</v>
      </c>
      <c r="K177" s="59">
        <v>60</v>
      </c>
      <c r="L177" s="59">
        <v>60</v>
      </c>
      <c r="M177" s="28"/>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row>
    <row r="178" spans="1:86" s="37" customFormat="1" ht="84">
      <c r="A178" s="63" t="s">
        <v>895</v>
      </c>
      <c r="B178" s="82" t="s">
        <v>251</v>
      </c>
      <c r="C178" s="64" t="s">
        <v>296</v>
      </c>
      <c r="D178" s="83" t="s">
        <v>297</v>
      </c>
      <c r="E178" s="64" t="s">
        <v>98</v>
      </c>
      <c r="F178" s="64" t="s">
        <v>99</v>
      </c>
      <c r="G178" s="58">
        <v>0</v>
      </c>
      <c r="H178" s="59">
        <v>20</v>
      </c>
      <c r="I178" s="58">
        <v>0</v>
      </c>
      <c r="J178" s="59">
        <v>0</v>
      </c>
      <c r="K178" s="59">
        <v>0</v>
      </c>
      <c r="L178" s="59">
        <v>0</v>
      </c>
      <c r="M178" s="28"/>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row>
    <row r="179" spans="1:86" s="37" customFormat="1" ht="84">
      <c r="A179" s="63" t="s">
        <v>896</v>
      </c>
      <c r="B179" s="82" t="s">
        <v>251</v>
      </c>
      <c r="C179" s="64" t="s">
        <v>296</v>
      </c>
      <c r="D179" s="83" t="s">
        <v>297</v>
      </c>
      <c r="E179" s="64" t="s">
        <v>219</v>
      </c>
      <c r="F179" s="64" t="s">
        <v>220</v>
      </c>
      <c r="G179" s="58">
        <v>611.70000000000005</v>
      </c>
      <c r="H179" s="59">
        <f>80.5+146.1+22.5+9.3</f>
        <v>258.39999999999998</v>
      </c>
      <c r="I179" s="58">
        <v>516.79999999999995</v>
      </c>
      <c r="J179" s="59">
        <v>553</v>
      </c>
      <c r="K179" s="59">
        <v>577.29999999999995</v>
      </c>
      <c r="L179" s="59">
        <v>600.4</v>
      </c>
      <c r="M179" s="28"/>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row>
    <row r="180" spans="1:86" s="37" customFormat="1" ht="157.5">
      <c r="A180" s="63" t="s">
        <v>897</v>
      </c>
      <c r="B180" s="82" t="s">
        <v>251</v>
      </c>
      <c r="C180" s="64" t="s">
        <v>298</v>
      </c>
      <c r="D180" s="83" t="s">
        <v>299</v>
      </c>
      <c r="E180" s="64" t="s">
        <v>211</v>
      </c>
      <c r="F180" s="64" t="s">
        <v>212</v>
      </c>
      <c r="G180" s="58">
        <v>0</v>
      </c>
      <c r="H180" s="59">
        <v>20</v>
      </c>
      <c r="I180" s="59">
        <v>40</v>
      </c>
      <c r="J180" s="59">
        <v>50</v>
      </c>
      <c r="K180" s="59">
        <v>50</v>
      </c>
      <c r="L180" s="59">
        <v>50</v>
      </c>
      <c r="M180" s="28"/>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c r="CE180" s="1"/>
      <c r="CF180" s="1"/>
      <c r="CG180" s="1"/>
      <c r="CH180" s="1"/>
    </row>
    <row r="181" spans="1:86" s="37" customFormat="1" ht="63">
      <c r="A181" s="63" t="s">
        <v>898</v>
      </c>
      <c r="B181" s="82" t="s">
        <v>251</v>
      </c>
      <c r="C181" s="64" t="s">
        <v>300</v>
      </c>
      <c r="D181" s="83" t="s">
        <v>301</v>
      </c>
      <c r="E181" s="64" t="s">
        <v>219</v>
      </c>
      <c r="F181" s="64" t="s">
        <v>220</v>
      </c>
      <c r="G181" s="58">
        <v>1.1000000000000001</v>
      </c>
      <c r="H181" s="59">
        <v>0.7</v>
      </c>
      <c r="I181" s="59">
        <v>1</v>
      </c>
      <c r="J181" s="59">
        <v>1.1000000000000001</v>
      </c>
      <c r="K181" s="59">
        <v>1.1000000000000001</v>
      </c>
      <c r="L181" s="59">
        <v>1.1000000000000001</v>
      </c>
      <c r="M181" s="28"/>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row>
    <row r="182" spans="1:86" s="37" customFormat="1" ht="63">
      <c r="A182" s="63" t="s">
        <v>899</v>
      </c>
      <c r="B182" s="82" t="s">
        <v>251</v>
      </c>
      <c r="C182" s="64" t="s">
        <v>302</v>
      </c>
      <c r="D182" s="83" t="s">
        <v>303</v>
      </c>
      <c r="E182" s="64" t="s">
        <v>219</v>
      </c>
      <c r="F182" s="64" t="s">
        <v>220</v>
      </c>
      <c r="G182" s="58">
        <v>193.3</v>
      </c>
      <c r="H182" s="59">
        <f>12.2+26+115.8-3.7</f>
        <v>150.30000000000001</v>
      </c>
      <c r="I182" s="59">
        <v>203</v>
      </c>
      <c r="J182" s="59">
        <v>217.2</v>
      </c>
      <c r="K182" s="59">
        <v>226.8</v>
      </c>
      <c r="L182" s="59">
        <v>235.9</v>
      </c>
      <c r="M182" s="28"/>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c r="CE182" s="1"/>
      <c r="CF182" s="1"/>
      <c r="CG182" s="1"/>
      <c r="CH182" s="1"/>
    </row>
    <row r="183" spans="1:86" s="37" customFormat="1" ht="84">
      <c r="A183" s="63" t="s">
        <v>900</v>
      </c>
      <c r="B183" s="82" t="s">
        <v>251</v>
      </c>
      <c r="C183" s="64" t="s">
        <v>304</v>
      </c>
      <c r="D183" s="83" t="s">
        <v>305</v>
      </c>
      <c r="E183" s="64" t="s">
        <v>219</v>
      </c>
      <c r="F183" s="64" t="s">
        <v>220</v>
      </c>
      <c r="G183" s="58">
        <v>23.4</v>
      </c>
      <c r="H183" s="59">
        <v>17.5</v>
      </c>
      <c r="I183" s="58">
        <v>18</v>
      </c>
      <c r="J183" s="59">
        <v>19.3</v>
      </c>
      <c r="K183" s="59">
        <v>20.100000000000001</v>
      </c>
      <c r="L183" s="59">
        <v>20.9</v>
      </c>
      <c r="M183" s="28"/>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row>
    <row r="184" spans="1:86" s="37" customFormat="1" ht="73.5">
      <c r="A184" s="63" t="s">
        <v>901</v>
      </c>
      <c r="B184" s="82" t="s">
        <v>251</v>
      </c>
      <c r="C184" s="64" t="s">
        <v>306</v>
      </c>
      <c r="D184" s="83" t="s">
        <v>307</v>
      </c>
      <c r="E184" s="64" t="s">
        <v>211</v>
      </c>
      <c r="F184" s="64" t="s">
        <v>212</v>
      </c>
      <c r="G184" s="58">
        <v>0</v>
      </c>
      <c r="H184" s="59">
        <v>20</v>
      </c>
      <c r="I184" s="59">
        <v>40</v>
      </c>
      <c r="J184" s="59">
        <v>42.8</v>
      </c>
      <c r="K184" s="59">
        <v>44.7</v>
      </c>
      <c r="L184" s="59">
        <v>46.5</v>
      </c>
      <c r="M184" s="28"/>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c r="CD184" s="1"/>
      <c r="CE184" s="1"/>
      <c r="CF184" s="1"/>
      <c r="CG184" s="1"/>
      <c r="CH184" s="1"/>
    </row>
    <row r="185" spans="1:86" s="37" customFormat="1" ht="73.5">
      <c r="A185" s="63" t="s">
        <v>902</v>
      </c>
      <c r="B185" s="82" t="s">
        <v>251</v>
      </c>
      <c r="C185" s="64" t="s">
        <v>306</v>
      </c>
      <c r="D185" s="83" t="s">
        <v>307</v>
      </c>
      <c r="E185" s="64" t="s">
        <v>290</v>
      </c>
      <c r="F185" s="64" t="s">
        <v>291</v>
      </c>
      <c r="G185" s="58">
        <v>117.9</v>
      </c>
      <c r="H185" s="59">
        <v>0</v>
      </c>
      <c r="I185" s="58">
        <v>113</v>
      </c>
      <c r="J185" s="58">
        <v>120</v>
      </c>
      <c r="K185" s="58">
        <v>122</v>
      </c>
      <c r="L185" s="58">
        <v>126.9</v>
      </c>
      <c r="M185" s="29"/>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c r="CE185" s="1"/>
      <c r="CF185" s="1"/>
      <c r="CG185" s="1"/>
      <c r="CH185" s="1"/>
    </row>
    <row r="186" spans="1:86" s="37" customFormat="1" ht="73.5">
      <c r="A186" s="63" t="s">
        <v>903</v>
      </c>
      <c r="B186" s="82" t="s">
        <v>251</v>
      </c>
      <c r="C186" s="64" t="s">
        <v>306</v>
      </c>
      <c r="D186" s="83" t="s">
        <v>307</v>
      </c>
      <c r="E186" s="64" t="s">
        <v>118</v>
      </c>
      <c r="F186" s="64" t="s">
        <v>119</v>
      </c>
      <c r="G186" s="58">
        <v>67</v>
      </c>
      <c r="H186" s="59">
        <v>18.600000000000001</v>
      </c>
      <c r="I186" s="58">
        <v>41.7</v>
      </c>
      <c r="J186" s="58">
        <v>60</v>
      </c>
      <c r="K186" s="58">
        <v>60</v>
      </c>
      <c r="L186" s="58">
        <v>60</v>
      </c>
      <c r="M186" s="29"/>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row>
    <row r="187" spans="1:86" s="37" customFormat="1" ht="52.5">
      <c r="A187" s="63" t="s">
        <v>904</v>
      </c>
      <c r="B187" s="82" t="s">
        <v>251</v>
      </c>
      <c r="C187" s="64" t="s">
        <v>308</v>
      </c>
      <c r="D187" s="83" t="s">
        <v>309</v>
      </c>
      <c r="E187" s="64" t="s">
        <v>213</v>
      </c>
      <c r="F187" s="64" t="s">
        <v>214</v>
      </c>
      <c r="G187" s="58">
        <v>0</v>
      </c>
      <c r="H187" s="59">
        <v>1</v>
      </c>
      <c r="I187" s="58">
        <v>0</v>
      </c>
      <c r="J187" s="58">
        <v>0</v>
      </c>
      <c r="K187" s="58">
        <v>0</v>
      </c>
      <c r="L187" s="58">
        <v>0</v>
      </c>
      <c r="M187" s="29"/>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c r="CE187" s="1"/>
      <c r="CF187" s="1"/>
      <c r="CG187" s="1"/>
      <c r="CH187" s="1"/>
    </row>
    <row r="188" spans="1:86" s="37" customFormat="1" ht="52.5">
      <c r="A188" s="63" t="s">
        <v>905</v>
      </c>
      <c r="B188" s="82" t="s">
        <v>251</v>
      </c>
      <c r="C188" s="64" t="s">
        <v>308</v>
      </c>
      <c r="D188" s="83" t="s">
        <v>309</v>
      </c>
      <c r="E188" s="64" t="s">
        <v>100</v>
      </c>
      <c r="F188" s="64" t="s">
        <v>101</v>
      </c>
      <c r="G188" s="58">
        <v>0</v>
      </c>
      <c r="H188" s="59">
        <f>12.5+1.5</f>
        <v>14</v>
      </c>
      <c r="I188" s="58">
        <v>0</v>
      </c>
      <c r="J188" s="58">
        <v>0</v>
      </c>
      <c r="K188" s="58">
        <v>0</v>
      </c>
      <c r="L188" s="58">
        <v>0</v>
      </c>
      <c r="M188" s="29"/>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row>
    <row r="189" spans="1:86" s="37" customFormat="1" ht="63">
      <c r="A189" s="63" t="s">
        <v>906</v>
      </c>
      <c r="B189" s="82" t="s">
        <v>251</v>
      </c>
      <c r="C189" s="64" t="s">
        <v>308</v>
      </c>
      <c r="D189" s="83" t="s">
        <v>309</v>
      </c>
      <c r="E189" s="64" t="s">
        <v>98</v>
      </c>
      <c r="F189" s="64" t="s">
        <v>99</v>
      </c>
      <c r="G189" s="58">
        <v>1.4</v>
      </c>
      <c r="H189" s="59">
        <v>0</v>
      </c>
      <c r="I189" s="58">
        <v>0</v>
      </c>
      <c r="J189" s="58">
        <v>0</v>
      </c>
      <c r="K189" s="58">
        <v>0</v>
      </c>
      <c r="L189" s="58">
        <v>0</v>
      </c>
      <c r="M189" s="29"/>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row>
    <row r="190" spans="1:86" s="37" customFormat="1" ht="52.5">
      <c r="A190" s="63" t="s">
        <v>907</v>
      </c>
      <c r="B190" s="82" t="s">
        <v>251</v>
      </c>
      <c r="C190" s="64" t="s">
        <v>308</v>
      </c>
      <c r="D190" s="83" t="s">
        <v>309</v>
      </c>
      <c r="E190" s="64" t="s">
        <v>219</v>
      </c>
      <c r="F190" s="64" t="s">
        <v>220</v>
      </c>
      <c r="G190" s="58">
        <v>5567</v>
      </c>
      <c r="H190" s="59">
        <f>352.6+13+1.5+26.3+146+30+498.2-0.1+149.2</f>
        <v>1216.7000000000003</v>
      </c>
      <c r="I190" s="58">
        <v>2740</v>
      </c>
      <c r="J190" s="59">
        <v>2931.8</v>
      </c>
      <c r="K190" s="59">
        <v>3060.8</v>
      </c>
      <c r="L190" s="59">
        <v>3183.2</v>
      </c>
      <c r="M190" s="28"/>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row>
    <row r="191" spans="1:86" s="37" customFormat="1" ht="52.5">
      <c r="A191" s="63" t="s">
        <v>908</v>
      </c>
      <c r="B191" s="82" t="s">
        <v>251</v>
      </c>
      <c r="C191" s="64" t="s">
        <v>308</v>
      </c>
      <c r="D191" s="83" t="s">
        <v>309</v>
      </c>
      <c r="E191" s="64" t="s">
        <v>221</v>
      </c>
      <c r="F191" s="64" t="s">
        <v>222</v>
      </c>
      <c r="G191" s="58">
        <v>28.4</v>
      </c>
      <c r="H191" s="58">
        <v>50</v>
      </c>
      <c r="I191" s="43">
        <v>110</v>
      </c>
      <c r="J191" s="43">
        <v>117.7</v>
      </c>
      <c r="K191" s="43">
        <v>122.9</v>
      </c>
      <c r="L191" s="43">
        <v>127.8</v>
      </c>
      <c r="M191" s="38"/>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row>
    <row r="192" spans="1:86" s="37" customFormat="1" ht="52.5">
      <c r="A192" s="63" t="s">
        <v>909</v>
      </c>
      <c r="B192" s="82" t="s">
        <v>251</v>
      </c>
      <c r="C192" s="64" t="s">
        <v>308</v>
      </c>
      <c r="D192" s="83" t="s">
        <v>309</v>
      </c>
      <c r="E192" s="64" t="s">
        <v>227</v>
      </c>
      <c r="F192" s="64" t="s">
        <v>228</v>
      </c>
      <c r="G192" s="58">
        <v>0.5</v>
      </c>
      <c r="H192" s="58">
        <v>0</v>
      </c>
      <c r="I192" s="113">
        <v>0</v>
      </c>
      <c r="J192" s="113">
        <v>0</v>
      </c>
      <c r="K192" s="113">
        <v>0</v>
      </c>
      <c r="L192" s="113">
        <v>0</v>
      </c>
      <c r="M192" s="35"/>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row>
    <row r="193" spans="1:86" s="37" customFormat="1" ht="52.5">
      <c r="A193" s="63" t="s">
        <v>910</v>
      </c>
      <c r="B193" s="82" t="s">
        <v>251</v>
      </c>
      <c r="C193" s="64" t="s">
        <v>308</v>
      </c>
      <c r="D193" s="83" t="s">
        <v>309</v>
      </c>
      <c r="E193" s="64" t="s">
        <v>229</v>
      </c>
      <c r="F193" s="64" t="s">
        <v>230</v>
      </c>
      <c r="G193" s="58">
        <v>16</v>
      </c>
      <c r="H193" s="58">
        <v>9.5</v>
      </c>
      <c r="I193" s="58">
        <v>19</v>
      </c>
      <c r="J193" s="58">
        <v>20.3</v>
      </c>
      <c r="K193" s="58">
        <v>21.2</v>
      </c>
      <c r="L193" s="58">
        <v>22</v>
      </c>
      <c r="M193" s="29"/>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row>
    <row r="194" spans="1:86" s="37" customFormat="1" ht="63">
      <c r="A194" s="63" t="s">
        <v>911</v>
      </c>
      <c r="B194" s="82" t="s">
        <v>251</v>
      </c>
      <c r="C194" s="64" t="s">
        <v>310</v>
      </c>
      <c r="D194" s="83" t="s">
        <v>311</v>
      </c>
      <c r="E194" s="64" t="s">
        <v>102</v>
      </c>
      <c r="F194" s="64" t="s">
        <v>103</v>
      </c>
      <c r="G194" s="58">
        <v>101.6</v>
      </c>
      <c r="H194" s="41">
        <v>76.5</v>
      </c>
      <c r="I194" s="58">
        <v>142</v>
      </c>
      <c r="J194" s="59">
        <v>151.9</v>
      </c>
      <c r="K194" s="59">
        <v>158.6</v>
      </c>
      <c r="L194" s="59">
        <v>164.9</v>
      </c>
      <c r="M194" s="28"/>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row>
    <row r="195" spans="1:86" s="37" customFormat="1" ht="63">
      <c r="A195" s="63" t="s">
        <v>912</v>
      </c>
      <c r="B195" s="82" t="s">
        <v>251</v>
      </c>
      <c r="C195" s="64" t="s">
        <v>310</v>
      </c>
      <c r="D195" s="83" t="s">
        <v>311</v>
      </c>
      <c r="E195" s="64" t="s">
        <v>211</v>
      </c>
      <c r="F195" s="64" t="s">
        <v>212</v>
      </c>
      <c r="G195" s="58">
        <v>14.1</v>
      </c>
      <c r="H195" s="41">
        <v>0</v>
      </c>
      <c r="I195" s="58">
        <v>0</v>
      </c>
      <c r="J195" s="59">
        <v>0</v>
      </c>
      <c r="K195" s="59">
        <v>0</v>
      </c>
      <c r="L195" s="59">
        <v>0</v>
      </c>
      <c r="M195" s="28"/>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c r="CE195" s="1"/>
      <c r="CF195" s="1"/>
      <c r="CG195" s="1"/>
      <c r="CH195" s="1"/>
    </row>
    <row r="196" spans="1:86" s="37" customFormat="1" ht="63">
      <c r="A196" s="63" t="s">
        <v>913</v>
      </c>
      <c r="B196" s="82" t="s">
        <v>251</v>
      </c>
      <c r="C196" s="64" t="s">
        <v>310</v>
      </c>
      <c r="D196" s="83" t="s">
        <v>311</v>
      </c>
      <c r="E196" s="64" t="s">
        <v>219</v>
      </c>
      <c r="F196" s="64" t="s">
        <v>220</v>
      </c>
      <c r="G196" s="58">
        <v>15573.9</v>
      </c>
      <c r="H196" s="58">
        <f>75+564.1+15.4+130.3+10+78.8+99.2+5335.6</f>
        <v>6308.4000000000005</v>
      </c>
      <c r="I196" s="58">
        <v>12890.6</v>
      </c>
      <c r="J196" s="59">
        <v>13792.9</v>
      </c>
      <c r="K196" s="59">
        <v>14399.8</v>
      </c>
      <c r="L196" s="59">
        <v>14975.8</v>
      </c>
      <c r="M196" s="28"/>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row>
    <row r="197" spans="1:86" s="37" customFormat="1" ht="63">
      <c r="A197" s="63" t="s">
        <v>914</v>
      </c>
      <c r="B197" s="82" t="s">
        <v>251</v>
      </c>
      <c r="C197" s="64" t="s">
        <v>310</v>
      </c>
      <c r="D197" s="83" t="s">
        <v>311</v>
      </c>
      <c r="E197" s="64" t="s">
        <v>158</v>
      </c>
      <c r="F197" s="64" t="s">
        <v>159</v>
      </c>
      <c r="G197" s="58">
        <v>109.5</v>
      </c>
      <c r="H197" s="58">
        <v>0</v>
      </c>
      <c r="I197" s="58">
        <v>109.5</v>
      </c>
      <c r="J197" s="59">
        <v>117.2</v>
      </c>
      <c r="K197" s="59">
        <v>122.4</v>
      </c>
      <c r="L197" s="59">
        <v>127.3</v>
      </c>
      <c r="M197" s="28"/>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row>
    <row r="198" spans="1:86" s="37" customFormat="1" ht="63">
      <c r="A198" s="63" t="s">
        <v>915</v>
      </c>
      <c r="B198" s="82" t="s">
        <v>251</v>
      </c>
      <c r="C198" s="64" t="s">
        <v>310</v>
      </c>
      <c r="D198" s="83" t="s">
        <v>311</v>
      </c>
      <c r="E198" s="64" t="s">
        <v>229</v>
      </c>
      <c r="F198" s="64" t="s">
        <v>230</v>
      </c>
      <c r="G198" s="58">
        <v>170.6</v>
      </c>
      <c r="H198" s="58">
        <f>49.5+64</f>
        <v>113.5</v>
      </c>
      <c r="I198" s="58">
        <v>227</v>
      </c>
      <c r="J198" s="59">
        <v>242.9</v>
      </c>
      <c r="K198" s="59">
        <v>253.6</v>
      </c>
      <c r="L198" s="59">
        <v>263.7</v>
      </c>
      <c r="M198" s="28"/>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row>
    <row r="199" spans="1:86" s="37" customFormat="1" ht="73.5">
      <c r="A199" s="63" t="s">
        <v>916</v>
      </c>
      <c r="B199" s="82" t="s">
        <v>251</v>
      </c>
      <c r="C199" s="64" t="s">
        <v>312</v>
      </c>
      <c r="D199" s="83" t="s">
        <v>313</v>
      </c>
      <c r="E199" s="64" t="s">
        <v>213</v>
      </c>
      <c r="F199" s="64" t="s">
        <v>214</v>
      </c>
      <c r="G199" s="59">
        <v>0</v>
      </c>
      <c r="H199" s="58">
        <v>11.8</v>
      </c>
      <c r="I199" s="58">
        <v>0</v>
      </c>
      <c r="J199" s="58">
        <v>0</v>
      </c>
      <c r="K199" s="58">
        <v>0</v>
      </c>
      <c r="L199" s="58">
        <v>0</v>
      </c>
      <c r="M199" s="29"/>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row>
    <row r="200" spans="1:86" s="37" customFormat="1" ht="105">
      <c r="A200" s="63" t="s">
        <v>917</v>
      </c>
      <c r="B200" s="82" t="s">
        <v>251</v>
      </c>
      <c r="C200" s="64" t="s">
        <v>314</v>
      </c>
      <c r="D200" s="83" t="s">
        <v>315</v>
      </c>
      <c r="E200" s="64" t="s">
        <v>219</v>
      </c>
      <c r="F200" s="64" t="s">
        <v>220</v>
      </c>
      <c r="G200" s="59">
        <v>3137.1</v>
      </c>
      <c r="H200" s="41">
        <v>848.9</v>
      </c>
      <c r="I200" s="58">
        <v>2284</v>
      </c>
      <c r="J200" s="59">
        <v>2443.9</v>
      </c>
      <c r="K200" s="59">
        <v>2551.4</v>
      </c>
      <c r="L200" s="59">
        <v>2653.5</v>
      </c>
      <c r="M200" s="28"/>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row>
    <row r="201" spans="1:86" s="37" customFormat="1" ht="52.5">
      <c r="A201" s="63" t="s">
        <v>918</v>
      </c>
      <c r="B201" s="82" t="s">
        <v>251</v>
      </c>
      <c r="C201" s="64" t="s">
        <v>316</v>
      </c>
      <c r="D201" s="83" t="s">
        <v>317</v>
      </c>
      <c r="E201" s="64" t="s">
        <v>102</v>
      </c>
      <c r="F201" s="64" t="s">
        <v>103</v>
      </c>
      <c r="G201" s="59">
        <v>1288.8</v>
      </c>
      <c r="H201" s="41">
        <v>702</v>
      </c>
      <c r="I201" s="58">
        <v>1404</v>
      </c>
      <c r="J201" s="59">
        <v>1502.3</v>
      </c>
      <c r="K201" s="59">
        <v>1568.4</v>
      </c>
      <c r="L201" s="59">
        <v>1631.1</v>
      </c>
      <c r="M201" s="28"/>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row>
    <row r="202" spans="1:86" s="37" customFormat="1" ht="52.5">
      <c r="A202" s="63" t="s">
        <v>919</v>
      </c>
      <c r="B202" s="82" t="s">
        <v>251</v>
      </c>
      <c r="C202" s="64" t="s">
        <v>316</v>
      </c>
      <c r="D202" s="83" t="s">
        <v>317</v>
      </c>
      <c r="E202" s="64" t="s">
        <v>217</v>
      </c>
      <c r="F202" s="64" t="s">
        <v>218</v>
      </c>
      <c r="G202" s="59">
        <v>21.2</v>
      </c>
      <c r="H202" s="41">
        <v>9</v>
      </c>
      <c r="I202" s="58">
        <v>19</v>
      </c>
      <c r="J202" s="59">
        <v>20.3</v>
      </c>
      <c r="K202" s="59">
        <v>21.2</v>
      </c>
      <c r="L202" s="59">
        <v>22</v>
      </c>
      <c r="M202" s="28"/>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row>
    <row r="203" spans="1:86" s="37" customFormat="1" ht="52.5">
      <c r="A203" s="63" t="s">
        <v>920</v>
      </c>
      <c r="B203" s="82" t="s">
        <v>251</v>
      </c>
      <c r="C203" s="64" t="s">
        <v>316</v>
      </c>
      <c r="D203" s="83" t="s">
        <v>317</v>
      </c>
      <c r="E203" s="64" t="s">
        <v>229</v>
      </c>
      <c r="F203" s="64" t="s">
        <v>230</v>
      </c>
      <c r="G203" s="59">
        <v>2.1</v>
      </c>
      <c r="H203" s="41">
        <v>0</v>
      </c>
      <c r="I203" s="58">
        <v>3</v>
      </c>
      <c r="J203" s="59">
        <v>3.2</v>
      </c>
      <c r="K203" s="59">
        <v>3.3</v>
      </c>
      <c r="L203" s="59">
        <v>3.4</v>
      </c>
      <c r="M203" s="28"/>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row>
    <row r="204" spans="1:86" s="37" customFormat="1" ht="63">
      <c r="A204" s="63" t="s">
        <v>921</v>
      </c>
      <c r="B204" s="82" t="s">
        <v>251</v>
      </c>
      <c r="C204" s="64" t="s">
        <v>318</v>
      </c>
      <c r="D204" s="83" t="s">
        <v>319</v>
      </c>
      <c r="E204" s="64" t="s">
        <v>525</v>
      </c>
      <c r="F204" s="64" t="s">
        <v>526</v>
      </c>
      <c r="G204" s="59">
        <v>0</v>
      </c>
      <c r="H204" s="41">
        <v>21.7</v>
      </c>
      <c r="I204" s="58">
        <v>0</v>
      </c>
      <c r="J204" s="59">
        <v>0</v>
      </c>
      <c r="K204" s="59">
        <v>0</v>
      </c>
      <c r="L204" s="59">
        <v>0</v>
      </c>
      <c r="M204" s="28"/>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row>
    <row r="205" spans="1:86" s="37" customFormat="1" ht="63">
      <c r="A205" s="63" t="s">
        <v>922</v>
      </c>
      <c r="B205" s="82" t="s">
        <v>251</v>
      </c>
      <c r="C205" s="64" t="s">
        <v>318</v>
      </c>
      <c r="D205" s="83" t="s">
        <v>319</v>
      </c>
      <c r="E205" s="64" t="s">
        <v>102</v>
      </c>
      <c r="F205" s="64" t="s">
        <v>103</v>
      </c>
      <c r="G205" s="59">
        <v>28.5</v>
      </c>
      <c r="H205" s="41">
        <v>143.80000000000001</v>
      </c>
      <c r="I205" s="58">
        <v>143.80000000000001</v>
      </c>
      <c r="J205" s="59">
        <v>153.9</v>
      </c>
      <c r="K205" s="59">
        <v>160.69999999999999</v>
      </c>
      <c r="L205" s="59">
        <v>167.1</v>
      </c>
      <c r="M205" s="28"/>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row>
    <row r="206" spans="1:86" s="37" customFormat="1" ht="63">
      <c r="A206" s="63" t="s">
        <v>923</v>
      </c>
      <c r="B206" s="82" t="s">
        <v>251</v>
      </c>
      <c r="C206" s="64" t="s">
        <v>318</v>
      </c>
      <c r="D206" s="83" t="s">
        <v>319</v>
      </c>
      <c r="E206" s="64" t="s">
        <v>201</v>
      </c>
      <c r="F206" s="64" t="s">
        <v>202</v>
      </c>
      <c r="G206" s="59">
        <v>3.7</v>
      </c>
      <c r="H206" s="41">
        <v>5.8</v>
      </c>
      <c r="I206" s="58">
        <v>11.6</v>
      </c>
      <c r="J206" s="59">
        <v>12.4</v>
      </c>
      <c r="K206" s="59">
        <v>12.9</v>
      </c>
      <c r="L206" s="59">
        <v>13.4</v>
      </c>
      <c r="M206" s="28"/>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row>
    <row r="207" spans="1:86" s="37" customFormat="1" ht="63">
      <c r="A207" s="63" t="s">
        <v>924</v>
      </c>
      <c r="B207" s="82" t="s">
        <v>251</v>
      </c>
      <c r="C207" s="64" t="s">
        <v>318</v>
      </c>
      <c r="D207" s="83" t="s">
        <v>319</v>
      </c>
      <c r="E207" s="64" t="s">
        <v>215</v>
      </c>
      <c r="F207" s="64" t="s">
        <v>216</v>
      </c>
      <c r="G207" s="59">
        <v>6251.3</v>
      </c>
      <c r="H207" s="41">
        <v>392.3</v>
      </c>
      <c r="I207" s="58">
        <v>4562.2</v>
      </c>
      <c r="J207" s="59">
        <v>4881.6000000000004</v>
      </c>
      <c r="K207" s="59">
        <v>5096.3999999999996</v>
      </c>
      <c r="L207" s="59">
        <v>5300.3</v>
      </c>
      <c r="M207" s="28"/>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row>
    <row r="208" spans="1:86" s="37" customFormat="1" ht="63">
      <c r="A208" s="63" t="s">
        <v>925</v>
      </c>
      <c r="B208" s="82" t="s">
        <v>251</v>
      </c>
      <c r="C208" s="64" t="s">
        <v>318</v>
      </c>
      <c r="D208" s="83" t="s">
        <v>319</v>
      </c>
      <c r="E208" s="64" t="s">
        <v>100</v>
      </c>
      <c r="F208" s="64" t="s">
        <v>101</v>
      </c>
      <c r="G208" s="59">
        <v>5.7</v>
      </c>
      <c r="H208" s="41">
        <v>37.4</v>
      </c>
      <c r="I208" s="58">
        <v>37.4</v>
      </c>
      <c r="J208" s="59">
        <v>40</v>
      </c>
      <c r="K208" s="59">
        <v>41.8</v>
      </c>
      <c r="L208" s="59">
        <v>43.5</v>
      </c>
      <c r="M208" s="28"/>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row>
    <row r="209" spans="1:86" s="37" customFormat="1" ht="63">
      <c r="A209" s="63" t="s">
        <v>926</v>
      </c>
      <c r="B209" s="82" t="s">
        <v>251</v>
      </c>
      <c r="C209" s="64" t="s">
        <v>318</v>
      </c>
      <c r="D209" s="83" t="s">
        <v>319</v>
      </c>
      <c r="E209" s="64" t="s">
        <v>156</v>
      </c>
      <c r="F209" s="64" t="s">
        <v>157</v>
      </c>
      <c r="G209" s="59">
        <v>1056.0999999999999</v>
      </c>
      <c r="H209" s="41">
        <v>273.60000000000002</v>
      </c>
      <c r="I209" s="58">
        <v>750</v>
      </c>
      <c r="J209" s="59">
        <v>802.5</v>
      </c>
      <c r="K209" s="59">
        <v>837.8</v>
      </c>
      <c r="L209" s="59">
        <v>871.3</v>
      </c>
      <c r="M209" s="28"/>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row>
    <row r="210" spans="1:86" s="37" customFormat="1" ht="63">
      <c r="A210" s="63" t="s">
        <v>927</v>
      </c>
      <c r="B210" s="82" t="s">
        <v>251</v>
      </c>
      <c r="C210" s="64" t="s">
        <v>318</v>
      </c>
      <c r="D210" s="83" t="s">
        <v>319</v>
      </c>
      <c r="E210" s="64" t="s">
        <v>162</v>
      </c>
      <c r="F210" s="64" t="s">
        <v>163</v>
      </c>
      <c r="G210" s="59">
        <v>19378.8</v>
      </c>
      <c r="H210" s="41">
        <v>11992.4</v>
      </c>
      <c r="I210" s="58">
        <v>23984.799999999999</v>
      </c>
      <c r="J210" s="59">
        <v>25663.7</v>
      </c>
      <c r="K210" s="59">
        <v>26792.9</v>
      </c>
      <c r="L210" s="59">
        <v>27864.6</v>
      </c>
      <c r="M210" s="28"/>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row>
    <row r="211" spans="1:86" s="37" customFormat="1" ht="63">
      <c r="A211" s="63" t="s">
        <v>928</v>
      </c>
      <c r="B211" s="82" t="s">
        <v>251</v>
      </c>
      <c r="C211" s="64" t="s">
        <v>318</v>
      </c>
      <c r="D211" s="83" t="s">
        <v>319</v>
      </c>
      <c r="E211" s="64" t="s">
        <v>219</v>
      </c>
      <c r="F211" s="64" t="s">
        <v>220</v>
      </c>
      <c r="G211" s="59">
        <v>185.7</v>
      </c>
      <c r="H211" s="41">
        <v>2.7</v>
      </c>
      <c r="I211" s="58">
        <v>84</v>
      </c>
      <c r="J211" s="59">
        <v>89.9</v>
      </c>
      <c r="K211" s="59">
        <v>93.9</v>
      </c>
      <c r="L211" s="59">
        <v>97.7</v>
      </c>
      <c r="M211" s="28"/>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row>
    <row r="212" spans="1:86" s="37" customFormat="1" ht="63">
      <c r="A212" s="63" t="s">
        <v>929</v>
      </c>
      <c r="B212" s="82" t="s">
        <v>251</v>
      </c>
      <c r="C212" s="64" t="s">
        <v>318</v>
      </c>
      <c r="D212" s="83" t="s">
        <v>319</v>
      </c>
      <c r="E212" s="64" t="s">
        <v>158</v>
      </c>
      <c r="F212" s="64" t="s">
        <v>159</v>
      </c>
      <c r="G212" s="59">
        <v>1.8</v>
      </c>
      <c r="H212" s="41">
        <v>0</v>
      </c>
      <c r="I212" s="58">
        <v>1.8</v>
      </c>
      <c r="J212" s="59">
        <v>1.9</v>
      </c>
      <c r="K212" s="59">
        <v>2</v>
      </c>
      <c r="L212" s="59">
        <v>2.1</v>
      </c>
      <c r="M212" s="28"/>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row>
    <row r="213" spans="1:86" s="37" customFormat="1" ht="63">
      <c r="A213" s="63" t="s">
        <v>930</v>
      </c>
      <c r="B213" s="82" t="s">
        <v>251</v>
      </c>
      <c r="C213" s="64" t="s">
        <v>318</v>
      </c>
      <c r="D213" s="83" t="s">
        <v>319</v>
      </c>
      <c r="E213" s="64" t="s">
        <v>227</v>
      </c>
      <c r="F213" s="64" t="s">
        <v>228</v>
      </c>
      <c r="G213" s="59">
        <v>24.4</v>
      </c>
      <c r="H213" s="41">
        <v>1.8</v>
      </c>
      <c r="I213" s="58">
        <v>22.7</v>
      </c>
      <c r="J213" s="59">
        <v>24.3</v>
      </c>
      <c r="K213" s="59">
        <v>25.4</v>
      </c>
      <c r="L213" s="59">
        <v>26.4</v>
      </c>
      <c r="M213" s="28"/>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row>
    <row r="214" spans="1:86" s="37" customFormat="1" ht="63">
      <c r="A214" s="63" t="s">
        <v>931</v>
      </c>
      <c r="B214" s="82" t="s">
        <v>251</v>
      </c>
      <c r="C214" s="64" t="s">
        <v>318</v>
      </c>
      <c r="D214" s="83" t="s">
        <v>319</v>
      </c>
      <c r="E214" s="64" t="s">
        <v>229</v>
      </c>
      <c r="F214" s="64" t="s">
        <v>230</v>
      </c>
      <c r="G214" s="59">
        <v>0</v>
      </c>
      <c r="H214" s="41">
        <v>13.5</v>
      </c>
      <c r="I214" s="58">
        <v>3</v>
      </c>
      <c r="J214" s="59">
        <v>0</v>
      </c>
      <c r="K214" s="59">
        <v>0</v>
      </c>
      <c r="L214" s="59">
        <v>0</v>
      </c>
      <c r="M214" s="28"/>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row>
    <row r="215" spans="1:86" s="37" customFormat="1" ht="63">
      <c r="A215" s="63" t="s">
        <v>932</v>
      </c>
      <c r="B215" s="82" t="s">
        <v>251</v>
      </c>
      <c r="C215" s="64" t="s">
        <v>318</v>
      </c>
      <c r="D215" s="83" t="s">
        <v>319</v>
      </c>
      <c r="E215" s="64" t="s">
        <v>203</v>
      </c>
      <c r="F215" s="64" t="s">
        <v>204</v>
      </c>
      <c r="G215" s="59">
        <v>8.6999999999999993</v>
      </c>
      <c r="H215" s="41">
        <v>0</v>
      </c>
      <c r="I215" s="58">
        <v>0</v>
      </c>
      <c r="J215" s="59">
        <v>0</v>
      </c>
      <c r="K215" s="59">
        <v>0</v>
      </c>
      <c r="L215" s="59">
        <v>0</v>
      </c>
      <c r="M215" s="28"/>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row>
    <row r="216" spans="1:86" s="37" customFormat="1" ht="63">
      <c r="A216" s="63" t="s">
        <v>933</v>
      </c>
      <c r="B216" s="82" t="s">
        <v>251</v>
      </c>
      <c r="C216" s="64" t="s">
        <v>318</v>
      </c>
      <c r="D216" s="83" t="s">
        <v>319</v>
      </c>
      <c r="E216" s="64" t="s">
        <v>320</v>
      </c>
      <c r="F216" s="64" t="s">
        <v>321</v>
      </c>
      <c r="G216" s="59">
        <v>0</v>
      </c>
      <c r="H216" s="41">
        <v>3</v>
      </c>
      <c r="I216" s="58">
        <v>0</v>
      </c>
      <c r="J216" s="59">
        <v>0</v>
      </c>
      <c r="K216" s="59">
        <v>0</v>
      </c>
      <c r="L216" s="59">
        <v>0</v>
      </c>
      <c r="M216" s="28"/>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row>
    <row r="217" spans="1:86" s="37" customFormat="1" ht="63">
      <c r="A217" s="63" t="s">
        <v>934</v>
      </c>
      <c r="B217" s="82" t="s">
        <v>251</v>
      </c>
      <c r="C217" s="64" t="s">
        <v>322</v>
      </c>
      <c r="D217" s="83" t="s">
        <v>323</v>
      </c>
      <c r="E217" s="64" t="s">
        <v>158</v>
      </c>
      <c r="F217" s="64" t="s">
        <v>159</v>
      </c>
      <c r="G217" s="59">
        <v>37356.1</v>
      </c>
      <c r="H217" s="41">
        <v>10922.5</v>
      </c>
      <c r="I217" s="58">
        <f>37356.1-4</f>
        <v>37352.1</v>
      </c>
      <c r="J217" s="59">
        <v>39971</v>
      </c>
      <c r="K217" s="59">
        <v>41729.699999999997</v>
      </c>
      <c r="L217" s="59">
        <v>43398.9</v>
      </c>
      <c r="M217" s="28"/>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row>
    <row r="218" spans="1:86" s="37" customFormat="1" ht="52.5">
      <c r="A218" s="63" t="s">
        <v>935</v>
      </c>
      <c r="B218" s="82" t="s">
        <v>251</v>
      </c>
      <c r="C218" s="64" t="s">
        <v>324</v>
      </c>
      <c r="D218" s="83" t="s">
        <v>325</v>
      </c>
      <c r="E218" s="64" t="s">
        <v>213</v>
      </c>
      <c r="F218" s="64" t="s">
        <v>214</v>
      </c>
      <c r="G218" s="59">
        <v>0</v>
      </c>
      <c r="H218" s="41">
        <v>2.4</v>
      </c>
      <c r="I218" s="58">
        <v>0</v>
      </c>
      <c r="J218" s="58">
        <v>0</v>
      </c>
      <c r="K218" s="58">
        <v>0</v>
      </c>
      <c r="L218" s="58">
        <v>0</v>
      </c>
      <c r="M218" s="29"/>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row>
    <row r="219" spans="1:86" s="37" customFormat="1" ht="52.5">
      <c r="A219" s="63" t="s">
        <v>936</v>
      </c>
      <c r="B219" s="82" t="s">
        <v>251</v>
      </c>
      <c r="C219" s="64" t="s">
        <v>326</v>
      </c>
      <c r="D219" s="83" t="s">
        <v>327</v>
      </c>
      <c r="E219" s="64" t="s">
        <v>140</v>
      </c>
      <c r="F219" s="63" t="s">
        <v>141</v>
      </c>
      <c r="G219" s="59">
        <v>690.7</v>
      </c>
      <c r="H219" s="41">
        <v>221.4</v>
      </c>
      <c r="I219" s="58">
        <v>690.7</v>
      </c>
      <c r="J219" s="59">
        <v>739</v>
      </c>
      <c r="K219" s="59">
        <v>771.5</v>
      </c>
      <c r="L219" s="59">
        <v>802.4</v>
      </c>
      <c r="M219" s="28"/>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c r="CD219" s="1"/>
      <c r="CE219" s="1"/>
      <c r="CF219" s="1"/>
      <c r="CG219" s="1"/>
      <c r="CH219" s="1"/>
    </row>
    <row r="220" spans="1:86" s="37" customFormat="1" ht="52.5">
      <c r="A220" s="63" t="s">
        <v>937</v>
      </c>
      <c r="B220" s="82" t="s">
        <v>251</v>
      </c>
      <c r="C220" s="64" t="s">
        <v>326</v>
      </c>
      <c r="D220" s="83" t="s">
        <v>327</v>
      </c>
      <c r="E220" s="64" t="s">
        <v>100</v>
      </c>
      <c r="F220" s="64" t="s">
        <v>328</v>
      </c>
      <c r="G220" s="59">
        <v>9.6</v>
      </c>
      <c r="H220" s="41">
        <v>13</v>
      </c>
      <c r="I220" s="58">
        <v>13</v>
      </c>
      <c r="J220" s="59">
        <v>13.9</v>
      </c>
      <c r="K220" s="59">
        <v>14.5</v>
      </c>
      <c r="L220" s="59">
        <v>15.1</v>
      </c>
      <c r="M220" s="28"/>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c r="CD220" s="1"/>
      <c r="CE220" s="1"/>
      <c r="CF220" s="1"/>
      <c r="CG220" s="1"/>
      <c r="CH220" s="1"/>
    </row>
    <row r="221" spans="1:86" s="37" customFormat="1" ht="52.5">
      <c r="A221" s="63" t="s">
        <v>938</v>
      </c>
      <c r="B221" s="82" t="s">
        <v>251</v>
      </c>
      <c r="C221" s="64" t="s">
        <v>326</v>
      </c>
      <c r="D221" s="83" t="s">
        <v>327</v>
      </c>
      <c r="E221" s="64" t="s">
        <v>227</v>
      </c>
      <c r="F221" s="64" t="s">
        <v>228</v>
      </c>
      <c r="G221" s="59">
        <v>2.2999999999999998</v>
      </c>
      <c r="H221" s="41">
        <v>0</v>
      </c>
      <c r="I221" s="58">
        <v>2.6</v>
      </c>
      <c r="J221" s="59">
        <v>2.8</v>
      </c>
      <c r="K221" s="59">
        <v>2.9</v>
      </c>
      <c r="L221" s="59">
        <v>3</v>
      </c>
      <c r="M221" s="28"/>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c r="CD221" s="1"/>
      <c r="CE221" s="1"/>
      <c r="CF221" s="1"/>
      <c r="CG221" s="1"/>
      <c r="CH221" s="1"/>
    </row>
    <row r="222" spans="1:86" s="37" customFormat="1" ht="52.5">
      <c r="A222" s="63" t="s">
        <v>939</v>
      </c>
      <c r="B222" s="82" t="s">
        <v>251</v>
      </c>
      <c r="C222" s="64" t="s">
        <v>326</v>
      </c>
      <c r="D222" s="83" t="s">
        <v>327</v>
      </c>
      <c r="E222" s="64" t="s">
        <v>229</v>
      </c>
      <c r="F222" s="64" t="s">
        <v>230</v>
      </c>
      <c r="G222" s="59">
        <v>1083.9000000000001</v>
      </c>
      <c r="H222" s="41">
        <v>662</v>
      </c>
      <c r="I222" s="58">
        <v>1324</v>
      </c>
      <c r="J222" s="59">
        <v>1416.7</v>
      </c>
      <c r="K222" s="59">
        <v>1479</v>
      </c>
      <c r="L222" s="59">
        <v>1538.2</v>
      </c>
      <c r="M222" s="28"/>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c r="CE222" s="1"/>
      <c r="CF222" s="1"/>
      <c r="CG222" s="1"/>
      <c r="CH222" s="1"/>
    </row>
    <row r="223" spans="1:86" s="37" customFormat="1" ht="31.5">
      <c r="A223" s="63" t="s">
        <v>940</v>
      </c>
      <c r="B223" s="82" t="s">
        <v>251</v>
      </c>
      <c r="C223" s="64" t="s">
        <v>331</v>
      </c>
      <c r="D223" s="83" t="s">
        <v>332</v>
      </c>
      <c r="E223" s="64" t="s">
        <v>144</v>
      </c>
      <c r="F223" s="64" t="s">
        <v>145</v>
      </c>
      <c r="G223" s="59">
        <v>544.70000000000005</v>
      </c>
      <c r="H223" s="41">
        <v>31.6</v>
      </c>
      <c r="I223" s="58">
        <v>31.6</v>
      </c>
      <c r="J223" s="58">
        <v>0</v>
      </c>
      <c r="K223" s="58">
        <v>0</v>
      </c>
      <c r="L223" s="58">
        <v>0</v>
      </c>
      <c r="M223" s="29"/>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c r="CD223" s="1"/>
      <c r="CE223" s="1"/>
      <c r="CF223" s="1"/>
      <c r="CG223" s="1"/>
      <c r="CH223" s="1"/>
    </row>
    <row r="224" spans="1:86" s="37" customFormat="1" ht="52.5">
      <c r="A224" s="63" t="s">
        <v>941</v>
      </c>
      <c r="B224" s="82" t="s">
        <v>251</v>
      </c>
      <c r="C224" s="64" t="s">
        <v>331</v>
      </c>
      <c r="D224" s="83" t="s">
        <v>332</v>
      </c>
      <c r="E224" s="64" t="s">
        <v>225</v>
      </c>
      <c r="F224" s="64" t="s">
        <v>226</v>
      </c>
      <c r="G224" s="59">
        <v>242.6</v>
      </c>
      <c r="H224" s="41">
        <v>964.9</v>
      </c>
      <c r="I224" s="58">
        <v>1609.2</v>
      </c>
      <c r="J224" s="58">
        <v>1721.8</v>
      </c>
      <c r="K224" s="58">
        <v>1797.6</v>
      </c>
      <c r="L224" s="58">
        <v>1869.5</v>
      </c>
      <c r="M224" s="29"/>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c r="CD224" s="1"/>
      <c r="CE224" s="1"/>
      <c r="CF224" s="1"/>
      <c r="CG224" s="1"/>
      <c r="CH224" s="1"/>
    </row>
    <row r="225" spans="1:86" s="37" customFormat="1" ht="31.5">
      <c r="A225" s="63" t="s">
        <v>942</v>
      </c>
      <c r="B225" s="82" t="s">
        <v>251</v>
      </c>
      <c r="C225" s="64" t="s">
        <v>333</v>
      </c>
      <c r="D225" s="83" t="s">
        <v>334</v>
      </c>
      <c r="E225" s="64" t="s">
        <v>102</v>
      </c>
      <c r="F225" s="64" t="s">
        <v>103</v>
      </c>
      <c r="G225" s="59">
        <v>10.199999999999999</v>
      </c>
      <c r="H225" s="41">
        <v>40</v>
      </c>
      <c r="I225" s="58">
        <v>40</v>
      </c>
      <c r="J225" s="58">
        <v>0</v>
      </c>
      <c r="K225" s="58">
        <v>0</v>
      </c>
      <c r="L225" s="58">
        <v>0</v>
      </c>
      <c r="M225" s="29"/>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c r="CD225" s="1"/>
      <c r="CE225" s="1"/>
      <c r="CF225" s="1"/>
      <c r="CG225" s="1"/>
      <c r="CH225" s="1"/>
    </row>
    <row r="226" spans="1:86" s="37" customFormat="1" ht="42">
      <c r="A226" s="63" t="s">
        <v>943</v>
      </c>
      <c r="B226" s="82" t="s">
        <v>251</v>
      </c>
      <c r="C226" s="64" t="s">
        <v>333</v>
      </c>
      <c r="D226" s="83" t="s">
        <v>334</v>
      </c>
      <c r="E226" s="64" t="s">
        <v>201</v>
      </c>
      <c r="F226" s="64" t="s">
        <v>202</v>
      </c>
      <c r="G226" s="59">
        <v>14.3</v>
      </c>
      <c r="H226" s="41">
        <v>37.200000000000003</v>
      </c>
      <c r="I226" s="58">
        <v>37.200000000000003</v>
      </c>
      <c r="J226" s="58">
        <v>39.799999999999997</v>
      </c>
      <c r="K226" s="58">
        <v>41.6</v>
      </c>
      <c r="L226" s="58">
        <v>43.3</v>
      </c>
      <c r="M226" s="29"/>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c r="CD226" s="1"/>
      <c r="CE226" s="1"/>
      <c r="CF226" s="1"/>
      <c r="CG226" s="1"/>
      <c r="CH226" s="1"/>
    </row>
    <row r="227" spans="1:86" s="37" customFormat="1" ht="31.5">
      <c r="A227" s="63" t="s">
        <v>944</v>
      </c>
      <c r="B227" s="82" t="s">
        <v>251</v>
      </c>
      <c r="C227" s="64" t="s">
        <v>333</v>
      </c>
      <c r="D227" s="83" t="s">
        <v>334</v>
      </c>
      <c r="E227" s="64" t="s">
        <v>158</v>
      </c>
      <c r="F227" s="64" t="s">
        <v>159</v>
      </c>
      <c r="G227" s="59">
        <v>70.099999999999994</v>
      </c>
      <c r="H227" s="41">
        <v>0</v>
      </c>
      <c r="I227" s="58">
        <v>70.099999999999994</v>
      </c>
      <c r="J227" s="59">
        <v>75</v>
      </c>
      <c r="K227" s="59">
        <v>78.3</v>
      </c>
      <c r="L227" s="59">
        <v>81.400000000000006</v>
      </c>
      <c r="M227" s="28"/>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c r="CD227" s="1"/>
      <c r="CE227" s="1"/>
      <c r="CF227" s="1"/>
      <c r="CG227" s="1"/>
      <c r="CH227" s="1"/>
    </row>
    <row r="228" spans="1:86" s="37" customFormat="1" ht="31.5">
      <c r="A228" s="63" t="s">
        <v>945</v>
      </c>
      <c r="B228" s="82" t="s">
        <v>251</v>
      </c>
      <c r="C228" s="64" t="s">
        <v>333</v>
      </c>
      <c r="D228" s="83" t="s">
        <v>334</v>
      </c>
      <c r="E228" s="64" t="s">
        <v>229</v>
      </c>
      <c r="F228" s="64" t="s">
        <v>230</v>
      </c>
      <c r="G228" s="59">
        <v>0</v>
      </c>
      <c r="H228" s="58">
        <v>54.4</v>
      </c>
      <c r="I228" s="58">
        <v>0</v>
      </c>
      <c r="J228" s="59">
        <v>0</v>
      </c>
      <c r="K228" s="59">
        <v>0</v>
      </c>
      <c r="L228" s="59">
        <v>0</v>
      </c>
      <c r="M228" s="28"/>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c r="CD228" s="1"/>
      <c r="CE228" s="1"/>
      <c r="CF228" s="1"/>
      <c r="CG228" s="1"/>
      <c r="CH228" s="1"/>
    </row>
    <row r="229" spans="1:86" s="37" customFormat="1" ht="52.5">
      <c r="A229" s="63" t="s">
        <v>946</v>
      </c>
      <c r="B229" s="82" t="s">
        <v>251</v>
      </c>
      <c r="C229" s="64" t="s">
        <v>335</v>
      </c>
      <c r="D229" s="83" t="s">
        <v>336</v>
      </c>
      <c r="E229" s="64" t="s">
        <v>201</v>
      </c>
      <c r="F229" s="64" t="s">
        <v>202</v>
      </c>
      <c r="G229" s="59">
        <v>1.2</v>
      </c>
      <c r="H229" s="41">
        <v>0</v>
      </c>
      <c r="I229" s="58">
        <v>0</v>
      </c>
      <c r="J229" s="58">
        <v>0</v>
      </c>
      <c r="K229" s="58">
        <v>0</v>
      </c>
      <c r="L229" s="58">
        <v>0</v>
      </c>
      <c r="M229" s="29"/>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c r="CD229" s="1"/>
      <c r="CE229" s="1"/>
      <c r="CF229" s="1"/>
      <c r="CG229" s="1"/>
      <c r="CH229" s="1"/>
    </row>
    <row r="230" spans="1:86" s="37" customFormat="1" ht="52.5">
      <c r="A230" s="63" t="s">
        <v>947</v>
      </c>
      <c r="B230" s="82" t="s">
        <v>251</v>
      </c>
      <c r="C230" s="64" t="s">
        <v>335</v>
      </c>
      <c r="D230" s="83" t="s">
        <v>336</v>
      </c>
      <c r="E230" s="64" t="s">
        <v>118</v>
      </c>
      <c r="F230" s="64" t="s">
        <v>119</v>
      </c>
      <c r="G230" s="59">
        <v>0</v>
      </c>
      <c r="H230" s="41">
        <v>1.2</v>
      </c>
      <c r="I230" s="58">
        <v>0</v>
      </c>
      <c r="J230" s="58">
        <v>0</v>
      </c>
      <c r="K230" s="58">
        <v>0</v>
      </c>
      <c r="L230" s="58">
        <v>0</v>
      </c>
      <c r="M230" s="29"/>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c r="CD230" s="1"/>
      <c r="CE230" s="1"/>
      <c r="CF230" s="1"/>
      <c r="CG230" s="1"/>
      <c r="CH230" s="1"/>
    </row>
    <row r="231" spans="1:86" s="37" customFormat="1" ht="126">
      <c r="A231" s="63" t="s">
        <v>948</v>
      </c>
      <c r="B231" s="82" t="s">
        <v>251</v>
      </c>
      <c r="C231" s="64" t="s">
        <v>337</v>
      </c>
      <c r="D231" s="83" t="s">
        <v>338</v>
      </c>
      <c r="E231" s="64" t="s">
        <v>102</v>
      </c>
      <c r="F231" s="64" t="s">
        <v>103</v>
      </c>
      <c r="G231" s="59">
        <v>87.6</v>
      </c>
      <c r="H231" s="58">
        <v>0</v>
      </c>
      <c r="I231" s="58">
        <v>0</v>
      </c>
      <c r="J231" s="59">
        <v>0</v>
      </c>
      <c r="K231" s="59">
        <v>0</v>
      </c>
      <c r="L231" s="59">
        <v>0</v>
      </c>
      <c r="M231" s="28"/>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c r="CE231" s="1"/>
      <c r="CF231" s="1"/>
      <c r="CG231" s="1"/>
      <c r="CH231" s="1"/>
    </row>
    <row r="232" spans="1:86" s="37" customFormat="1" ht="126">
      <c r="A232" s="63" t="s">
        <v>949</v>
      </c>
      <c r="B232" s="82" t="s">
        <v>251</v>
      </c>
      <c r="C232" s="64" t="s">
        <v>337</v>
      </c>
      <c r="D232" s="83" t="s">
        <v>338</v>
      </c>
      <c r="E232" s="64" t="s">
        <v>215</v>
      </c>
      <c r="F232" s="64" t="s">
        <v>216</v>
      </c>
      <c r="G232" s="59">
        <v>1.2</v>
      </c>
      <c r="H232" s="58">
        <v>0</v>
      </c>
      <c r="I232" s="58">
        <v>0</v>
      </c>
      <c r="J232" s="59">
        <v>0</v>
      </c>
      <c r="K232" s="59">
        <v>0</v>
      </c>
      <c r="L232" s="59">
        <v>0</v>
      </c>
      <c r="M232" s="28"/>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c r="CD232" s="1"/>
      <c r="CE232" s="1"/>
      <c r="CF232" s="1"/>
      <c r="CG232" s="1"/>
      <c r="CH232" s="1"/>
    </row>
    <row r="233" spans="1:86" s="37" customFormat="1" ht="126">
      <c r="A233" s="63" t="s">
        <v>950</v>
      </c>
      <c r="B233" s="82" t="s">
        <v>251</v>
      </c>
      <c r="C233" s="64" t="s">
        <v>337</v>
      </c>
      <c r="D233" s="83" t="s">
        <v>338</v>
      </c>
      <c r="E233" s="64" t="s">
        <v>229</v>
      </c>
      <c r="F233" s="64" t="s">
        <v>230</v>
      </c>
      <c r="G233" s="59">
        <v>0</v>
      </c>
      <c r="H233" s="58">
        <v>90</v>
      </c>
      <c r="I233" s="58">
        <v>0</v>
      </c>
      <c r="J233" s="59">
        <v>0</v>
      </c>
      <c r="K233" s="59">
        <v>0</v>
      </c>
      <c r="L233" s="59">
        <v>0</v>
      </c>
      <c r="M233" s="28"/>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c r="CE233" s="1"/>
      <c r="CF233" s="1"/>
      <c r="CG233" s="1"/>
      <c r="CH233" s="1"/>
    </row>
    <row r="234" spans="1:86" s="37" customFormat="1" ht="42">
      <c r="A234" s="63" t="s">
        <v>951</v>
      </c>
      <c r="B234" s="82" t="s">
        <v>251</v>
      </c>
      <c r="C234" s="64" t="s">
        <v>339</v>
      </c>
      <c r="D234" s="49" t="s">
        <v>340</v>
      </c>
      <c r="E234" s="64" t="s">
        <v>127</v>
      </c>
      <c r="F234" s="64" t="s">
        <v>128</v>
      </c>
      <c r="G234" s="59">
        <v>0</v>
      </c>
      <c r="H234" s="41">
        <v>1214.5999999999999</v>
      </c>
      <c r="I234" s="58">
        <v>0</v>
      </c>
      <c r="J234" s="58">
        <v>0</v>
      </c>
      <c r="K234" s="58">
        <v>0</v>
      </c>
      <c r="L234" s="58">
        <v>0</v>
      </c>
      <c r="M234" s="29"/>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c r="CD234" s="1"/>
      <c r="CE234" s="1"/>
      <c r="CF234" s="1"/>
      <c r="CG234" s="1"/>
      <c r="CH234" s="1"/>
    </row>
    <row r="235" spans="1:86" s="37" customFormat="1" ht="52.5">
      <c r="A235" s="63" t="s">
        <v>952</v>
      </c>
      <c r="B235" s="82" t="s">
        <v>251</v>
      </c>
      <c r="C235" s="64" t="s">
        <v>339</v>
      </c>
      <c r="D235" s="49" t="s">
        <v>340</v>
      </c>
      <c r="E235" s="64" t="s">
        <v>346</v>
      </c>
      <c r="F235" s="64" t="s">
        <v>347</v>
      </c>
      <c r="G235" s="59">
        <v>42.5</v>
      </c>
      <c r="H235" s="41">
        <v>0</v>
      </c>
      <c r="I235" s="58">
        <v>37.799999999999997</v>
      </c>
      <c r="J235" s="58">
        <v>40.4</v>
      </c>
      <c r="K235" s="58">
        <v>42.2</v>
      </c>
      <c r="L235" s="58">
        <v>43.9</v>
      </c>
      <c r="M235" s="29"/>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c r="CD235" s="1"/>
      <c r="CE235" s="1"/>
      <c r="CF235" s="1"/>
      <c r="CG235" s="1"/>
      <c r="CH235" s="1"/>
    </row>
    <row r="236" spans="1:86" s="37" customFormat="1" ht="42">
      <c r="A236" s="63" t="s">
        <v>953</v>
      </c>
      <c r="B236" s="82" t="s">
        <v>251</v>
      </c>
      <c r="C236" s="64" t="s">
        <v>339</v>
      </c>
      <c r="D236" s="49" t="s">
        <v>340</v>
      </c>
      <c r="E236" s="64" t="s">
        <v>217</v>
      </c>
      <c r="F236" s="64" t="s">
        <v>218</v>
      </c>
      <c r="G236" s="59">
        <v>0</v>
      </c>
      <c r="H236" s="41">
        <v>0</v>
      </c>
      <c r="I236" s="58">
        <v>7</v>
      </c>
      <c r="J236" s="58">
        <v>18.8</v>
      </c>
      <c r="K236" s="58">
        <v>10.9</v>
      </c>
      <c r="L236" s="58">
        <v>12.2</v>
      </c>
      <c r="M236" s="29"/>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c r="CD236" s="1"/>
      <c r="CE236" s="1"/>
      <c r="CF236" s="1"/>
      <c r="CG236" s="1"/>
      <c r="CH236" s="1"/>
    </row>
    <row r="237" spans="1:86" s="37" customFormat="1" ht="52.5">
      <c r="A237" s="63" t="s">
        <v>954</v>
      </c>
      <c r="B237" s="82" t="s">
        <v>251</v>
      </c>
      <c r="C237" s="64" t="s">
        <v>341</v>
      </c>
      <c r="D237" s="83" t="s">
        <v>342</v>
      </c>
      <c r="E237" s="64" t="s">
        <v>102</v>
      </c>
      <c r="F237" s="64" t="s">
        <v>103</v>
      </c>
      <c r="G237" s="58">
        <v>241.1</v>
      </c>
      <c r="H237" s="41">
        <v>47.4</v>
      </c>
      <c r="I237" s="58">
        <v>60</v>
      </c>
      <c r="J237" s="58">
        <v>40</v>
      </c>
      <c r="K237" s="58">
        <v>40</v>
      </c>
      <c r="L237" s="58">
        <v>40</v>
      </c>
      <c r="M237" s="29"/>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c r="CD237" s="1"/>
      <c r="CE237" s="1"/>
      <c r="CF237" s="1"/>
      <c r="CG237" s="1"/>
      <c r="CH237" s="1"/>
    </row>
    <row r="238" spans="1:86" s="37" customFormat="1" ht="52.5">
      <c r="A238" s="63" t="s">
        <v>955</v>
      </c>
      <c r="B238" s="82" t="s">
        <v>251</v>
      </c>
      <c r="C238" s="64" t="s">
        <v>341</v>
      </c>
      <c r="D238" s="83" t="s">
        <v>342</v>
      </c>
      <c r="E238" s="64" t="s">
        <v>201</v>
      </c>
      <c r="F238" s="64" t="s">
        <v>202</v>
      </c>
      <c r="G238" s="59">
        <v>186.4</v>
      </c>
      <c r="H238" s="41">
        <v>94.5</v>
      </c>
      <c r="I238" s="58">
        <v>186.4</v>
      </c>
      <c r="J238" s="59">
        <v>199.4</v>
      </c>
      <c r="K238" s="59">
        <v>208.2</v>
      </c>
      <c r="L238" s="59">
        <v>216.5</v>
      </c>
      <c r="M238" s="28"/>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c r="CD238" s="1"/>
      <c r="CE238" s="1"/>
      <c r="CF238" s="1"/>
      <c r="CG238" s="1"/>
      <c r="CH238" s="1"/>
    </row>
    <row r="239" spans="1:86" s="39" customFormat="1" ht="94.5">
      <c r="A239" s="63" t="s">
        <v>956</v>
      </c>
      <c r="B239" s="82" t="s">
        <v>251</v>
      </c>
      <c r="C239" s="64" t="s">
        <v>343</v>
      </c>
      <c r="D239" s="83" t="s">
        <v>344</v>
      </c>
      <c r="E239" s="64" t="s">
        <v>17</v>
      </c>
      <c r="F239" s="64" t="s">
        <v>345</v>
      </c>
      <c r="G239" s="58">
        <v>0</v>
      </c>
      <c r="H239" s="41">
        <v>0</v>
      </c>
      <c r="I239" s="58">
        <v>5</v>
      </c>
      <c r="J239" s="59">
        <v>5.4</v>
      </c>
      <c r="K239" s="59">
        <v>5.6</v>
      </c>
      <c r="L239" s="59">
        <v>5.8</v>
      </c>
      <c r="M239" s="2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8"/>
      <c r="AT239" s="8"/>
      <c r="AU239" s="8"/>
      <c r="AV239" s="8"/>
      <c r="AW239" s="8"/>
      <c r="AX239" s="8"/>
      <c r="AY239" s="8"/>
      <c r="AZ239" s="8"/>
      <c r="BA239" s="8"/>
      <c r="BB239" s="8"/>
      <c r="BC239" s="8"/>
      <c r="BD239" s="8"/>
      <c r="BE239" s="8"/>
      <c r="BF239" s="8"/>
      <c r="BG239" s="8"/>
      <c r="BH239" s="8"/>
      <c r="BI239" s="8"/>
      <c r="BJ239" s="8"/>
      <c r="BK239" s="8"/>
      <c r="BL239" s="8"/>
      <c r="BM239" s="8"/>
      <c r="BN239" s="8"/>
      <c r="BO239" s="8"/>
      <c r="BP239" s="8"/>
      <c r="BQ239" s="8"/>
      <c r="BR239" s="8"/>
      <c r="BS239" s="8"/>
      <c r="BT239" s="8"/>
      <c r="BU239" s="8"/>
      <c r="BV239" s="8"/>
      <c r="BW239" s="8"/>
      <c r="BX239" s="8"/>
      <c r="BY239" s="8"/>
      <c r="BZ239" s="8"/>
      <c r="CA239" s="8"/>
      <c r="CB239" s="8"/>
      <c r="CC239" s="8"/>
      <c r="CD239" s="8"/>
      <c r="CE239" s="8"/>
      <c r="CF239" s="8"/>
      <c r="CG239" s="8"/>
      <c r="CH239" s="8"/>
    </row>
    <row r="240" spans="1:86" s="37" customFormat="1" ht="52.5">
      <c r="A240" s="63" t="s">
        <v>957</v>
      </c>
      <c r="B240" s="82" t="s">
        <v>251</v>
      </c>
      <c r="C240" s="64" t="s">
        <v>341</v>
      </c>
      <c r="D240" s="83" t="s">
        <v>661</v>
      </c>
      <c r="E240" s="64" t="s">
        <v>89</v>
      </c>
      <c r="F240" s="64" t="s">
        <v>90</v>
      </c>
      <c r="G240" s="58">
        <v>0</v>
      </c>
      <c r="H240" s="59">
        <v>-435.9</v>
      </c>
      <c r="I240" s="59">
        <v>-435.9</v>
      </c>
      <c r="J240" s="59">
        <v>0</v>
      </c>
      <c r="K240" s="59">
        <v>0</v>
      </c>
      <c r="L240" s="59">
        <v>0</v>
      </c>
      <c r="M240" s="28"/>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c r="CD240" s="1"/>
      <c r="CE240" s="1"/>
      <c r="CF240" s="1"/>
      <c r="CG240" s="1"/>
      <c r="CH240" s="1"/>
    </row>
    <row r="241" spans="1:86" s="37" customFormat="1" ht="94.5">
      <c r="A241" s="63" t="s">
        <v>958</v>
      </c>
      <c r="B241" s="82" t="s">
        <v>251</v>
      </c>
      <c r="C241" s="61" t="s">
        <v>343</v>
      </c>
      <c r="D241" s="83" t="s">
        <v>344</v>
      </c>
      <c r="E241" s="64" t="s">
        <v>215</v>
      </c>
      <c r="F241" s="64" t="s">
        <v>216</v>
      </c>
      <c r="G241" s="59">
        <v>562.1</v>
      </c>
      <c r="H241" s="41">
        <v>171.8</v>
      </c>
      <c r="I241" s="43">
        <v>343.6</v>
      </c>
      <c r="J241" s="113">
        <v>367.7</v>
      </c>
      <c r="K241" s="113">
        <v>383.9</v>
      </c>
      <c r="L241" s="113">
        <v>399.3</v>
      </c>
      <c r="M241" s="35"/>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c r="CD241" s="1"/>
      <c r="CE241" s="1"/>
      <c r="CF241" s="1"/>
      <c r="CG241" s="1"/>
      <c r="CH241" s="1"/>
    </row>
    <row r="242" spans="1:86" s="37" customFormat="1" ht="94.5">
      <c r="A242" s="63" t="s">
        <v>959</v>
      </c>
      <c r="B242" s="82" t="s">
        <v>251</v>
      </c>
      <c r="C242" s="61" t="s">
        <v>343</v>
      </c>
      <c r="D242" s="83" t="s">
        <v>344</v>
      </c>
      <c r="E242" s="64" t="s">
        <v>346</v>
      </c>
      <c r="F242" s="64" t="s">
        <v>347</v>
      </c>
      <c r="G242" s="59">
        <v>668.3</v>
      </c>
      <c r="H242" s="59">
        <v>0.7</v>
      </c>
      <c r="I242" s="59">
        <v>130</v>
      </c>
      <c r="J242" s="59">
        <v>139.1</v>
      </c>
      <c r="K242" s="59">
        <v>145.19999999999999</v>
      </c>
      <c r="L242" s="59">
        <v>151</v>
      </c>
      <c r="M242" s="28"/>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c r="CD242" s="1"/>
      <c r="CE242" s="1"/>
      <c r="CF242" s="1"/>
      <c r="CG242" s="1"/>
      <c r="CH242" s="1"/>
    </row>
    <row r="243" spans="1:86" s="37" customFormat="1" ht="63">
      <c r="A243" s="63" t="s">
        <v>960</v>
      </c>
      <c r="B243" s="82" t="s">
        <v>251</v>
      </c>
      <c r="C243" s="61" t="s">
        <v>341</v>
      </c>
      <c r="D243" s="49" t="s">
        <v>348</v>
      </c>
      <c r="E243" s="64" t="s">
        <v>162</v>
      </c>
      <c r="F243" s="64" t="s">
        <v>163</v>
      </c>
      <c r="G243" s="58">
        <v>466.9</v>
      </c>
      <c r="H243" s="59">
        <f>3.2+3.3</f>
        <v>6.5</v>
      </c>
      <c r="I243" s="58">
        <v>13</v>
      </c>
      <c r="J243" s="59">
        <v>13.9</v>
      </c>
      <c r="K243" s="59">
        <v>14.5</v>
      </c>
      <c r="L243" s="59">
        <v>15.1</v>
      </c>
      <c r="M243" s="28"/>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c r="CD243" s="1"/>
      <c r="CE243" s="1"/>
      <c r="CF243" s="1"/>
      <c r="CG243" s="1"/>
      <c r="CH243" s="1"/>
    </row>
    <row r="244" spans="1:86" s="37" customFormat="1" ht="52.5">
      <c r="A244" s="63" t="s">
        <v>961</v>
      </c>
      <c r="B244" s="82" t="s">
        <v>251</v>
      </c>
      <c r="C244" s="64" t="s">
        <v>349</v>
      </c>
      <c r="D244" s="49" t="s">
        <v>350</v>
      </c>
      <c r="E244" s="64" t="s">
        <v>17</v>
      </c>
      <c r="F244" s="48" t="s">
        <v>18</v>
      </c>
      <c r="G244" s="58">
        <v>21.2</v>
      </c>
      <c r="H244" s="59">
        <v>0</v>
      </c>
      <c r="I244" s="58">
        <v>0</v>
      </c>
      <c r="J244" s="59">
        <v>0</v>
      </c>
      <c r="K244" s="59">
        <v>0</v>
      </c>
      <c r="L244" s="59">
        <v>0</v>
      </c>
      <c r="M244" s="28"/>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c r="CE244" s="1"/>
      <c r="CF244" s="1"/>
      <c r="CG244" s="1"/>
      <c r="CH244" s="1"/>
    </row>
    <row r="245" spans="1:86" s="37" customFormat="1" ht="52.5">
      <c r="A245" s="63" t="s">
        <v>962</v>
      </c>
      <c r="B245" s="82" t="s">
        <v>251</v>
      </c>
      <c r="C245" s="61" t="s">
        <v>351</v>
      </c>
      <c r="D245" s="49" t="s">
        <v>352</v>
      </c>
      <c r="E245" s="64" t="s">
        <v>162</v>
      </c>
      <c r="F245" s="64" t="s">
        <v>163</v>
      </c>
      <c r="G245" s="58">
        <v>51523.199999999997</v>
      </c>
      <c r="H245" s="59">
        <v>29930.799999999999</v>
      </c>
      <c r="I245" s="58">
        <v>59861.599999999999</v>
      </c>
      <c r="J245" s="59">
        <v>64051.9</v>
      </c>
      <c r="K245" s="59">
        <v>66870.2</v>
      </c>
      <c r="L245" s="59">
        <v>69545</v>
      </c>
      <c r="M245" s="28"/>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c r="CD245" s="1"/>
      <c r="CE245" s="1"/>
      <c r="CF245" s="1"/>
      <c r="CG245" s="1"/>
      <c r="CH245" s="1"/>
    </row>
    <row r="246" spans="1:86" s="37" customFormat="1" ht="94.5">
      <c r="A246" s="63" t="s">
        <v>963</v>
      </c>
      <c r="B246" s="82" t="s">
        <v>251</v>
      </c>
      <c r="C246" s="61" t="s">
        <v>353</v>
      </c>
      <c r="D246" s="49" t="s">
        <v>354</v>
      </c>
      <c r="E246" s="64" t="s">
        <v>17</v>
      </c>
      <c r="F246" s="48" t="s">
        <v>18</v>
      </c>
      <c r="G246" s="58">
        <v>273132.59999999998</v>
      </c>
      <c r="H246" s="59">
        <v>214147.3</v>
      </c>
      <c r="I246" s="58">
        <v>497908.3</v>
      </c>
      <c r="J246" s="59">
        <v>532761.80000000005</v>
      </c>
      <c r="K246" s="59">
        <v>556203.30000000005</v>
      </c>
      <c r="L246" s="59">
        <v>578451.4</v>
      </c>
      <c r="M246" s="28"/>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c r="CD246" s="1"/>
      <c r="CE246" s="1"/>
      <c r="CF246" s="1"/>
      <c r="CG246" s="1"/>
      <c r="CH246" s="1"/>
    </row>
    <row r="247" spans="1:86" s="37" customFormat="1">
      <c r="A247" s="63"/>
      <c r="B247" s="94"/>
      <c r="C247" s="50" t="s">
        <v>355</v>
      </c>
      <c r="D247" s="51" t="s">
        <v>356</v>
      </c>
      <c r="E247" s="47"/>
      <c r="F247" s="52"/>
      <c r="G247" s="42">
        <f>SUM(G248:G263)</f>
        <v>0</v>
      </c>
      <c r="H247" s="42">
        <f>SUM(H248:H263)</f>
        <v>14.859999999999969</v>
      </c>
      <c r="I247" s="42">
        <f>SUM(I248:I263)</f>
        <v>902.7</v>
      </c>
      <c r="J247" s="42">
        <f>SUM(J248:J258)</f>
        <v>0</v>
      </c>
      <c r="K247" s="42">
        <f>SUM(K248:K258)</f>
        <v>0</v>
      </c>
      <c r="L247" s="42">
        <f>SUM(L248:L258)</f>
        <v>0</v>
      </c>
      <c r="M247" s="24"/>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c r="CD247" s="1"/>
      <c r="CE247" s="1"/>
      <c r="CF247" s="1"/>
      <c r="CG247" s="1"/>
      <c r="CH247" s="1"/>
    </row>
    <row r="248" spans="1:86" s="37" customFormat="1" ht="31.5">
      <c r="A248" s="63" t="s">
        <v>964</v>
      </c>
      <c r="B248" s="82" t="s">
        <v>357</v>
      </c>
      <c r="C248" s="64" t="s">
        <v>358</v>
      </c>
      <c r="D248" s="83" t="s">
        <v>359</v>
      </c>
      <c r="E248" s="45" t="s">
        <v>102</v>
      </c>
      <c r="F248" s="64" t="s">
        <v>103</v>
      </c>
      <c r="G248" s="58">
        <v>0</v>
      </c>
      <c r="H248" s="58">
        <v>10</v>
      </c>
      <c r="I248" s="58">
        <v>0</v>
      </c>
      <c r="J248" s="58">
        <v>0</v>
      </c>
      <c r="K248" s="58">
        <v>0</v>
      </c>
      <c r="L248" s="58">
        <v>0</v>
      </c>
      <c r="M248" s="29"/>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c r="CD248" s="1"/>
      <c r="CE248" s="1"/>
      <c r="CF248" s="1"/>
      <c r="CG248" s="1"/>
      <c r="CH248" s="1"/>
    </row>
    <row r="249" spans="1:86" s="37" customFormat="1" ht="31.5">
      <c r="A249" s="63" t="s">
        <v>965</v>
      </c>
      <c r="B249" s="82" t="s">
        <v>357</v>
      </c>
      <c r="C249" s="64" t="s">
        <v>358</v>
      </c>
      <c r="D249" s="83" t="s">
        <v>359</v>
      </c>
      <c r="E249" s="45" t="s">
        <v>144</v>
      </c>
      <c r="F249" s="64" t="s">
        <v>145</v>
      </c>
      <c r="G249" s="58">
        <v>0</v>
      </c>
      <c r="H249" s="58">
        <v>230.26</v>
      </c>
      <c r="I249" s="58">
        <v>202.3</v>
      </c>
      <c r="J249" s="58">
        <v>0</v>
      </c>
      <c r="K249" s="58">
        <v>0</v>
      </c>
      <c r="L249" s="58">
        <v>0</v>
      </c>
      <c r="M249" s="29"/>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c r="CD249" s="1"/>
      <c r="CE249" s="1"/>
      <c r="CF249" s="1"/>
      <c r="CG249" s="1"/>
      <c r="CH249" s="1"/>
    </row>
    <row r="250" spans="1:86" s="37" customFormat="1" ht="42">
      <c r="A250" s="63" t="s">
        <v>966</v>
      </c>
      <c r="B250" s="82" t="s">
        <v>357</v>
      </c>
      <c r="C250" s="64" t="s">
        <v>358</v>
      </c>
      <c r="D250" s="83" t="s">
        <v>359</v>
      </c>
      <c r="E250" s="45" t="s">
        <v>201</v>
      </c>
      <c r="F250" s="64" t="s">
        <v>202</v>
      </c>
      <c r="G250" s="58">
        <v>0</v>
      </c>
      <c r="H250" s="58">
        <v>0</v>
      </c>
      <c r="I250" s="58">
        <v>3.6</v>
      </c>
      <c r="J250" s="58">
        <v>0</v>
      </c>
      <c r="K250" s="58">
        <v>0</v>
      </c>
      <c r="L250" s="58">
        <v>0</v>
      </c>
      <c r="M250" s="29"/>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c r="CD250" s="1"/>
      <c r="CE250" s="1"/>
      <c r="CF250" s="1"/>
      <c r="CG250" s="1"/>
      <c r="CH250" s="1"/>
    </row>
    <row r="251" spans="1:86" s="89" customFormat="1" ht="42">
      <c r="A251" s="63" t="s">
        <v>967</v>
      </c>
      <c r="B251" s="82" t="s">
        <v>357</v>
      </c>
      <c r="C251" s="64" t="s">
        <v>358</v>
      </c>
      <c r="D251" s="83" t="s">
        <v>359</v>
      </c>
      <c r="E251" s="45" t="s">
        <v>213</v>
      </c>
      <c r="F251" s="64" t="s">
        <v>214</v>
      </c>
      <c r="G251" s="58">
        <v>0</v>
      </c>
      <c r="H251" s="58">
        <v>-40</v>
      </c>
      <c r="I251" s="58">
        <v>-40</v>
      </c>
      <c r="J251" s="58">
        <v>0</v>
      </c>
      <c r="K251" s="58">
        <v>0</v>
      </c>
      <c r="L251" s="58">
        <v>0</v>
      </c>
      <c r="M251" s="88"/>
      <c r="N251" s="81"/>
      <c r="O251" s="81"/>
      <c r="P251" s="81"/>
      <c r="Q251" s="81"/>
      <c r="R251" s="81"/>
      <c r="S251" s="81"/>
      <c r="T251" s="81"/>
      <c r="U251" s="81"/>
      <c r="V251" s="81"/>
      <c r="W251" s="81"/>
      <c r="X251" s="81"/>
      <c r="Y251" s="81"/>
      <c r="Z251" s="81"/>
      <c r="AA251" s="81"/>
      <c r="AB251" s="81"/>
      <c r="AC251" s="81"/>
      <c r="AD251" s="81"/>
      <c r="AE251" s="81"/>
      <c r="AF251" s="81"/>
      <c r="AG251" s="81"/>
      <c r="AH251" s="81"/>
      <c r="AI251" s="81"/>
      <c r="AJ251" s="81"/>
      <c r="AK251" s="81"/>
      <c r="AL251" s="81"/>
      <c r="AM251" s="81"/>
      <c r="AN251" s="81"/>
      <c r="AO251" s="81"/>
      <c r="AP251" s="81"/>
      <c r="AQ251" s="81"/>
      <c r="AR251" s="81"/>
      <c r="AS251" s="81"/>
      <c r="AT251" s="81"/>
      <c r="AU251" s="81"/>
      <c r="AV251" s="81"/>
      <c r="AW251" s="81"/>
      <c r="AX251" s="81"/>
      <c r="AY251" s="81"/>
      <c r="AZ251" s="81"/>
      <c r="BA251" s="81"/>
      <c r="BB251" s="81"/>
      <c r="BC251" s="81"/>
      <c r="BD251" s="81"/>
      <c r="BE251" s="81"/>
      <c r="BF251" s="81"/>
      <c r="BG251" s="81"/>
      <c r="BH251" s="81"/>
      <c r="BI251" s="81"/>
      <c r="BJ251" s="81"/>
      <c r="BK251" s="81"/>
      <c r="BL251" s="81"/>
      <c r="BM251" s="81"/>
      <c r="BN251" s="81"/>
      <c r="BO251" s="81"/>
      <c r="BP251" s="81"/>
      <c r="BQ251" s="81"/>
      <c r="BR251" s="81"/>
      <c r="BS251" s="81"/>
      <c r="BT251" s="81"/>
      <c r="BU251" s="81"/>
      <c r="BV251" s="81"/>
      <c r="BW251" s="81"/>
      <c r="BX251" s="81"/>
      <c r="BY251" s="81"/>
      <c r="BZ251" s="81"/>
      <c r="CA251" s="81"/>
      <c r="CB251" s="81"/>
      <c r="CC251" s="81"/>
      <c r="CD251" s="81"/>
      <c r="CE251" s="81"/>
      <c r="CF251" s="81"/>
      <c r="CG251" s="81"/>
      <c r="CH251" s="81"/>
    </row>
    <row r="252" spans="1:86" s="89" customFormat="1" ht="31.5">
      <c r="A252" s="63" t="s">
        <v>968</v>
      </c>
      <c r="B252" s="82" t="s">
        <v>357</v>
      </c>
      <c r="C252" s="64" t="s">
        <v>358</v>
      </c>
      <c r="D252" s="83" t="s">
        <v>359</v>
      </c>
      <c r="E252" s="45" t="s">
        <v>215</v>
      </c>
      <c r="F252" s="64" t="s">
        <v>216</v>
      </c>
      <c r="G252" s="58">
        <v>0</v>
      </c>
      <c r="H252" s="58">
        <v>0</v>
      </c>
      <c r="I252" s="58">
        <v>30</v>
      </c>
      <c r="J252" s="58">
        <v>0</v>
      </c>
      <c r="K252" s="58">
        <v>0</v>
      </c>
      <c r="L252" s="58">
        <v>0</v>
      </c>
      <c r="M252" s="88"/>
      <c r="N252" s="81"/>
      <c r="O252" s="81"/>
      <c r="P252" s="81"/>
      <c r="Q252" s="81"/>
      <c r="R252" s="81"/>
      <c r="S252" s="81"/>
      <c r="T252" s="81"/>
      <c r="U252" s="81"/>
      <c r="V252" s="81"/>
      <c r="W252" s="81"/>
      <c r="X252" s="81"/>
      <c r="Y252" s="81"/>
      <c r="Z252" s="81"/>
      <c r="AA252" s="81"/>
      <c r="AB252" s="81"/>
      <c r="AC252" s="81"/>
      <c r="AD252" s="81"/>
      <c r="AE252" s="81"/>
      <c r="AF252" s="81"/>
      <c r="AG252" s="81"/>
      <c r="AH252" s="81"/>
      <c r="AI252" s="81"/>
      <c r="AJ252" s="81"/>
      <c r="AK252" s="81"/>
      <c r="AL252" s="81"/>
      <c r="AM252" s="81"/>
      <c r="AN252" s="81"/>
      <c r="AO252" s="81"/>
      <c r="AP252" s="81"/>
      <c r="AQ252" s="81"/>
      <c r="AR252" s="81"/>
      <c r="AS252" s="81"/>
      <c r="AT252" s="81"/>
      <c r="AU252" s="81"/>
      <c r="AV252" s="81"/>
      <c r="AW252" s="81"/>
      <c r="AX252" s="81"/>
      <c r="AY252" s="81"/>
      <c r="AZ252" s="81"/>
      <c r="BA252" s="81"/>
      <c r="BB252" s="81"/>
      <c r="BC252" s="81"/>
      <c r="BD252" s="81"/>
      <c r="BE252" s="81"/>
      <c r="BF252" s="81"/>
      <c r="BG252" s="81"/>
      <c r="BH252" s="81"/>
      <c r="BI252" s="81"/>
      <c r="BJ252" s="81"/>
      <c r="BK252" s="81"/>
      <c r="BL252" s="81"/>
      <c r="BM252" s="81"/>
      <c r="BN252" s="81"/>
      <c r="BO252" s="81"/>
      <c r="BP252" s="81"/>
      <c r="BQ252" s="81"/>
      <c r="BR252" s="81"/>
      <c r="BS252" s="81"/>
      <c r="BT252" s="81"/>
      <c r="BU252" s="81"/>
      <c r="BV252" s="81"/>
      <c r="BW252" s="81"/>
      <c r="BX252" s="81"/>
      <c r="BY252" s="81"/>
      <c r="BZ252" s="81"/>
      <c r="CA252" s="81"/>
      <c r="CB252" s="81"/>
      <c r="CC252" s="81"/>
      <c r="CD252" s="81"/>
      <c r="CE252" s="81"/>
      <c r="CF252" s="81"/>
      <c r="CG252" s="81"/>
      <c r="CH252" s="81"/>
    </row>
    <row r="253" spans="1:86" s="89" customFormat="1" ht="31.5">
      <c r="A253" s="63" t="s">
        <v>969</v>
      </c>
      <c r="B253" s="82" t="s">
        <v>357</v>
      </c>
      <c r="C253" s="64" t="s">
        <v>358</v>
      </c>
      <c r="D253" s="83" t="s">
        <v>359</v>
      </c>
      <c r="E253" s="45" t="s">
        <v>127</v>
      </c>
      <c r="F253" s="64" t="s">
        <v>128</v>
      </c>
      <c r="G253" s="58">
        <v>0</v>
      </c>
      <c r="H253" s="58">
        <v>0</v>
      </c>
      <c r="I253" s="58">
        <v>17.3</v>
      </c>
      <c r="J253" s="58">
        <v>0</v>
      </c>
      <c r="K253" s="58">
        <v>0</v>
      </c>
      <c r="L253" s="58">
        <v>0</v>
      </c>
      <c r="M253" s="88"/>
      <c r="N253" s="81"/>
      <c r="O253" s="81"/>
      <c r="P253" s="81"/>
      <c r="Q253" s="81"/>
      <c r="R253" s="81"/>
      <c r="S253" s="81"/>
      <c r="T253" s="81"/>
      <c r="U253" s="81"/>
      <c r="V253" s="81"/>
      <c r="W253" s="81"/>
      <c r="X253" s="81"/>
      <c r="Y253" s="81"/>
      <c r="Z253" s="81"/>
      <c r="AA253" s="81"/>
      <c r="AB253" s="81"/>
      <c r="AC253" s="81"/>
      <c r="AD253" s="81"/>
      <c r="AE253" s="81"/>
      <c r="AF253" s="81"/>
      <c r="AG253" s="81"/>
      <c r="AH253" s="81"/>
      <c r="AI253" s="81"/>
      <c r="AJ253" s="81"/>
      <c r="AK253" s="81"/>
      <c r="AL253" s="81"/>
      <c r="AM253" s="81"/>
      <c r="AN253" s="81"/>
      <c r="AO253" s="81"/>
      <c r="AP253" s="81"/>
      <c r="AQ253" s="81"/>
      <c r="AR253" s="81"/>
      <c r="AS253" s="81"/>
      <c r="AT253" s="81"/>
      <c r="AU253" s="81"/>
      <c r="AV253" s="81"/>
      <c r="AW253" s="81"/>
      <c r="AX253" s="81"/>
      <c r="AY253" s="81"/>
      <c r="AZ253" s="81"/>
      <c r="BA253" s="81"/>
      <c r="BB253" s="81"/>
      <c r="BC253" s="81"/>
      <c r="BD253" s="81"/>
      <c r="BE253" s="81"/>
      <c r="BF253" s="81"/>
      <c r="BG253" s="81"/>
      <c r="BH253" s="81"/>
      <c r="BI253" s="81"/>
      <c r="BJ253" s="81"/>
      <c r="BK253" s="81"/>
      <c r="BL253" s="81"/>
      <c r="BM253" s="81"/>
      <c r="BN253" s="81"/>
      <c r="BO253" s="81"/>
      <c r="BP253" s="81"/>
      <c r="BQ253" s="81"/>
      <c r="BR253" s="81"/>
      <c r="BS253" s="81"/>
      <c r="BT253" s="81"/>
      <c r="BU253" s="81"/>
      <c r="BV253" s="81"/>
      <c r="BW253" s="81"/>
      <c r="BX253" s="81"/>
      <c r="BY253" s="81"/>
      <c r="BZ253" s="81"/>
      <c r="CA253" s="81"/>
      <c r="CB253" s="81"/>
      <c r="CC253" s="81"/>
      <c r="CD253" s="81"/>
      <c r="CE253" s="81"/>
      <c r="CF253" s="81"/>
      <c r="CG253" s="81"/>
      <c r="CH253" s="81"/>
    </row>
    <row r="254" spans="1:86" s="37" customFormat="1" ht="42">
      <c r="A254" s="63" t="s">
        <v>970</v>
      </c>
      <c r="B254" s="82" t="s">
        <v>357</v>
      </c>
      <c r="C254" s="64" t="s">
        <v>358</v>
      </c>
      <c r="D254" s="83" t="s">
        <v>359</v>
      </c>
      <c r="E254" s="45" t="s">
        <v>219</v>
      </c>
      <c r="F254" s="64" t="s">
        <v>220</v>
      </c>
      <c r="G254" s="58">
        <v>0</v>
      </c>
      <c r="H254" s="58">
        <v>-1.8</v>
      </c>
      <c r="I254" s="58">
        <v>18.7</v>
      </c>
      <c r="J254" s="58">
        <v>0</v>
      </c>
      <c r="K254" s="58">
        <v>0</v>
      </c>
      <c r="L254" s="58">
        <v>0</v>
      </c>
      <c r="M254" s="29"/>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row>
    <row r="255" spans="1:86" s="37" customFormat="1" ht="42">
      <c r="A255" s="63" t="s">
        <v>971</v>
      </c>
      <c r="B255" s="82" t="s">
        <v>357</v>
      </c>
      <c r="C255" s="64" t="s">
        <v>358</v>
      </c>
      <c r="D255" s="83" t="s">
        <v>359</v>
      </c>
      <c r="E255" s="45" t="s">
        <v>221</v>
      </c>
      <c r="F255" s="64" t="s">
        <v>222</v>
      </c>
      <c r="G255" s="58">
        <v>0</v>
      </c>
      <c r="H255" s="58">
        <v>0</v>
      </c>
      <c r="I255" s="58">
        <v>5</v>
      </c>
      <c r="J255" s="58">
        <v>0</v>
      </c>
      <c r="K255" s="58">
        <v>0</v>
      </c>
      <c r="L255" s="58">
        <v>0</v>
      </c>
      <c r="M255" s="29"/>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row>
    <row r="256" spans="1:86" s="37" customFormat="1" ht="42">
      <c r="A256" s="63" t="s">
        <v>972</v>
      </c>
      <c r="B256" s="82" t="s">
        <v>357</v>
      </c>
      <c r="C256" s="64" t="s">
        <v>358</v>
      </c>
      <c r="D256" s="83" t="s">
        <v>359</v>
      </c>
      <c r="E256" s="45" t="s">
        <v>118</v>
      </c>
      <c r="F256" s="64" t="s">
        <v>119</v>
      </c>
      <c r="G256" s="58">
        <v>0</v>
      </c>
      <c r="H256" s="58">
        <v>-230.24</v>
      </c>
      <c r="I256" s="58">
        <v>-226.3</v>
      </c>
      <c r="J256" s="58">
        <v>0</v>
      </c>
      <c r="K256" s="58">
        <v>0</v>
      </c>
      <c r="L256" s="58">
        <v>0</v>
      </c>
      <c r="M256" s="29"/>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row>
    <row r="257" spans="1:86" s="89" customFormat="1" ht="31.5">
      <c r="A257" s="63" t="s">
        <v>973</v>
      </c>
      <c r="B257" s="82" t="s">
        <v>357</v>
      </c>
      <c r="C257" s="64" t="s">
        <v>358</v>
      </c>
      <c r="D257" s="83" t="s">
        <v>359</v>
      </c>
      <c r="E257" s="45" t="s">
        <v>158</v>
      </c>
      <c r="F257" s="64" t="s">
        <v>159</v>
      </c>
      <c r="G257" s="58">
        <v>0</v>
      </c>
      <c r="H257" s="58">
        <v>-0.2</v>
      </c>
      <c r="I257" s="58">
        <v>-0.2</v>
      </c>
      <c r="J257" s="58">
        <v>0</v>
      </c>
      <c r="K257" s="58">
        <v>0</v>
      </c>
      <c r="L257" s="58">
        <v>0</v>
      </c>
      <c r="M257" s="88"/>
      <c r="N257" s="81"/>
      <c r="O257" s="81"/>
      <c r="P257" s="81"/>
      <c r="Q257" s="81"/>
      <c r="R257" s="81"/>
      <c r="S257" s="81"/>
      <c r="T257" s="81"/>
      <c r="U257" s="81"/>
      <c r="V257" s="81"/>
      <c r="W257" s="81"/>
      <c r="X257" s="81"/>
      <c r="Y257" s="81"/>
      <c r="Z257" s="81"/>
      <c r="AA257" s="81"/>
      <c r="AB257" s="81"/>
      <c r="AC257" s="81"/>
      <c r="AD257" s="81"/>
      <c r="AE257" s="81"/>
      <c r="AF257" s="81"/>
      <c r="AG257" s="81"/>
      <c r="AH257" s="81"/>
      <c r="AI257" s="81"/>
      <c r="AJ257" s="81"/>
      <c r="AK257" s="81"/>
      <c r="AL257" s="81"/>
      <c r="AM257" s="81"/>
      <c r="AN257" s="81"/>
      <c r="AO257" s="81"/>
      <c r="AP257" s="81"/>
      <c r="AQ257" s="81"/>
      <c r="AR257" s="81"/>
      <c r="AS257" s="81"/>
      <c r="AT257" s="81"/>
      <c r="AU257" s="81"/>
      <c r="AV257" s="81"/>
      <c r="AW257" s="81"/>
      <c r="AX257" s="81"/>
      <c r="AY257" s="81"/>
      <c r="AZ257" s="81"/>
      <c r="BA257" s="81"/>
      <c r="BB257" s="81"/>
      <c r="BC257" s="81"/>
      <c r="BD257" s="81"/>
      <c r="BE257" s="81"/>
      <c r="BF257" s="81"/>
      <c r="BG257" s="81"/>
      <c r="BH257" s="81"/>
      <c r="BI257" s="81"/>
      <c r="BJ257" s="81"/>
      <c r="BK257" s="81"/>
      <c r="BL257" s="81"/>
      <c r="BM257" s="81"/>
      <c r="BN257" s="81"/>
      <c r="BO257" s="81"/>
      <c r="BP257" s="81"/>
      <c r="BQ257" s="81"/>
      <c r="BR257" s="81"/>
      <c r="BS257" s="81"/>
      <c r="BT257" s="81"/>
      <c r="BU257" s="81"/>
      <c r="BV257" s="81"/>
      <c r="BW257" s="81"/>
      <c r="BX257" s="81"/>
      <c r="BY257" s="81"/>
      <c r="BZ257" s="81"/>
      <c r="CA257" s="81"/>
      <c r="CB257" s="81"/>
      <c r="CC257" s="81"/>
      <c r="CD257" s="81"/>
      <c r="CE257" s="81"/>
      <c r="CF257" s="81"/>
      <c r="CG257" s="81"/>
      <c r="CH257" s="81"/>
    </row>
    <row r="258" spans="1:86" s="37" customFormat="1" ht="31.5">
      <c r="A258" s="63" t="s">
        <v>974</v>
      </c>
      <c r="B258" s="82" t="s">
        <v>357</v>
      </c>
      <c r="C258" s="64" t="s">
        <v>358</v>
      </c>
      <c r="D258" s="83" t="s">
        <v>359</v>
      </c>
      <c r="E258" s="45" t="s">
        <v>227</v>
      </c>
      <c r="F258" s="64" t="s">
        <v>228</v>
      </c>
      <c r="G258" s="58">
        <v>0</v>
      </c>
      <c r="H258" s="58">
        <v>-7.49</v>
      </c>
      <c r="I258" s="58">
        <v>-12.9</v>
      </c>
      <c r="J258" s="58">
        <v>0</v>
      </c>
      <c r="K258" s="58">
        <v>0</v>
      </c>
      <c r="L258" s="58">
        <v>0</v>
      </c>
      <c r="M258" s="29"/>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row>
    <row r="259" spans="1:86" s="37" customFormat="1" ht="31.5">
      <c r="A259" s="63" t="s">
        <v>975</v>
      </c>
      <c r="B259" s="82" t="s">
        <v>357</v>
      </c>
      <c r="C259" s="64" t="s">
        <v>358</v>
      </c>
      <c r="D259" s="83" t="s">
        <v>359</v>
      </c>
      <c r="E259" s="45" t="s">
        <v>203</v>
      </c>
      <c r="F259" s="64" t="s">
        <v>204</v>
      </c>
      <c r="G259" s="58">
        <v>0</v>
      </c>
      <c r="H259" s="58">
        <v>0</v>
      </c>
      <c r="I259" s="58">
        <v>842.1</v>
      </c>
      <c r="J259" s="58">
        <v>0</v>
      </c>
      <c r="K259" s="58">
        <v>0</v>
      </c>
      <c r="L259" s="58">
        <v>0</v>
      </c>
      <c r="M259" s="29"/>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row>
    <row r="260" spans="1:86" s="37" customFormat="1" ht="42">
      <c r="A260" s="63" t="s">
        <v>976</v>
      </c>
      <c r="B260" s="82" t="s">
        <v>357</v>
      </c>
      <c r="C260" s="64" t="s">
        <v>358</v>
      </c>
      <c r="D260" s="83" t="s">
        <v>359</v>
      </c>
      <c r="E260" s="45" t="s">
        <v>645</v>
      </c>
      <c r="F260" s="64" t="s">
        <v>646</v>
      </c>
      <c r="G260" s="58">
        <v>0</v>
      </c>
      <c r="H260" s="58">
        <v>8.9</v>
      </c>
      <c r="I260" s="58">
        <v>8.9</v>
      </c>
      <c r="J260" s="58">
        <v>0</v>
      </c>
      <c r="K260" s="58">
        <v>0</v>
      </c>
      <c r="L260" s="58">
        <v>0</v>
      </c>
      <c r="M260" s="29"/>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row>
    <row r="261" spans="1:86" s="37" customFormat="1" ht="31.5">
      <c r="A261" s="63" t="s">
        <v>977</v>
      </c>
      <c r="B261" s="82" t="s">
        <v>357</v>
      </c>
      <c r="C261" s="64" t="s">
        <v>358</v>
      </c>
      <c r="D261" s="83" t="s">
        <v>359</v>
      </c>
      <c r="E261" s="45" t="s">
        <v>329</v>
      </c>
      <c r="F261" s="64" t="s">
        <v>330</v>
      </c>
      <c r="G261" s="58">
        <v>0</v>
      </c>
      <c r="H261" s="58">
        <v>31.4</v>
      </c>
      <c r="I261" s="58">
        <v>31.4</v>
      </c>
      <c r="J261" s="58">
        <v>0</v>
      </c>
      <c r="K261" s="58">
        <v>0</v>
      </c>
      <c r="L261" s="58">
        <v>0</v>
      </c>
      <c r="M261" s="29"/>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row>
    <row r="262" spans="1:86" s="37" customFormat="1" ht="42">
      <c r="A262" s="63" t="s">
        <v>978</v>
      </c>
      <c r="B262" s="82" t="s">
        <v>357</v>
      </c>
      <c r="C262" s="64" t="s">
        <v>358</v>
      </c>
      <c r="D262" s="83" t="s">
        <v>359</v>
      </c>
      <c r="E262" s="45" t="s">
        <v>162</v>
      </c>
      <c r="F262" s="64" t="s">
        <v>163</v>
      </c>
      <c r="G262" s="58">
        <v>0</v>
      </c>
      <c r="H262" s="58">
        <v>0</v>
      </c>
      <c r="I262" s="58">
        <v>6.2</v>
      </c>
      <c r="J262" s="58">
        <v>0</v>
      </c>
      <c r="K262" s="58">
        <v>0</v>
      </c>
      <c r="L262" s="58">
        <v>0</v>
      </c>
      <c r="M262" s="29"/>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row>
    <row r="263" spans="1:86" s="37" customFormat="1" ht="31.5">
      <c r="A263" s="63" t="s">
        <v>979</v>
      </c>
      <c r="B263" s="82" t="s">
        <v>357</v>
      </c>
      <c r="C263" s="64" t="s">
        <v>362</v>
      </c>
      <c r="D263" s="83" t="s">
        <v>363</v>
      </c>
      <c r="E263" s="45" t="s">
        <v>158</v>
      </c>
      <c r="F263" s="64" t="s">
        <v>159</v>
      </c>
      <c r="G263" s="58">
        <v>0</v>
      </c>
      <c r="H263" s="58">
        <v>14.03</v>
      </c>
      <c r="I263" s="58">
        <v>16.600000000000001</v>
      </c>
      <c r="J263" s="58">
        <v>0</v>
      </c>
      <c r="K263" s="58">
        <v>0</v>
      </c>
      <c r="L263" s="58">
        <v>0</v>
      </c>
      <c r="M263" s="29"/>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row>
    <row r="264" spans="1:86" s="37" customFormat="1">
      <c r="A264" s="63"/>
      <c r="B264" s="94"/>
      <c r="C264" s="50" t="s">
        <v>364</v>
      </c>
      <c r="D264" s="51" t="s">
        <v>365</v>
      </c>
      <c r="E264" s="47"/>
      <c r="F264" s="52"/>
      <c r="G264" s="42">
        <f>G265+G371+G376+G379+G429</f>
        <v>29908839.400000002</v>
      </c>
      <c r="H264" s="42">
        <f t="shared" ref="H264:L264" si="14">H265+H371+H376+H379+H429</f>
        <v>14403254.500000004</v>
      </c>
      <c r="I264" s="42">
        <f t="shared" si="14"/>
        <v>30489178.699999996</v>
      </c>
      <c r="J264" s="42">
        <f t="shared" si="14"/>
        <v>13409346.1</v>
      </c>
      <c r="K264" s="42">
        <f t="shared" si="14"/>
        <v>7738055.5999999996</v>
      </c>
      <c r="L264" s="42">
        <f t="shared" si="14"/>
        <v>7738055.5999999996</v>
      </c>
      <c r="M264" s="24"/>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row>
    <row r="265" spans="1:86" s="37" customFormat="1" ht="21">
      <c r="A265" s="63"/>
      <c r="B265" s="65"/>
      <c r="C265" s="93" t="s">
        <v>366</v>
      </c>
      <c r="D265" s="95" t="s">
        <v>367</v>
      </c>
      <c r="E265" s="47"/>
      <c r="F265" s="52"/>
      <c r="G265" s="72">
        <f>G266+G271+G345+G362</f>
        <v>29465629.600000001</v>
      </c>
      <c r="H265" s="72">
        <f t="shared" ref="H265:L265" si="15">H266+H271+H345+H362</f>
        <v>13961171.400000002</v>
      </c>
      <c r="I265" s="72">
        <f t="shared" si="15"/>
        <v>30038889.399999995</v>
      </c>
      <c r="J265" s="72">
        <f t="shared" si="15"/>
        <v>13404796.1</v>
      </c>
      <c r="K265" s="72">
        <f t="shared" si="15"/>
        <v>7733505.5999999996</v>
      </c>
      <c r="L265" s="72">
        <f t="shared" si="15"/>
        <v>7733505.5999999996</v>
      </c>
      <c r="M265" s="32"/>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row>
    <row r="266" spans="1:86" ht="21">
      <c r="A266" s="63"/>
      <c r="B266" s="65"/>
      <c r="C266" s="93" t="s">
        <v>368</v>
      </c>
      <c r="D266" s="95" t="s">
        <v>369</v>
      </c>
      <c r="E266" s="74"/>
      <c r="F266" s="75"/>
      <c r="G266" s="42">
        <f>SUM(G267:G269)</f>
        <v>14275304.199999999</v>
      </c>
      <c r="H266" s="42">
        <f t="shared" ref="H266:L266" si="16">SUM(H267:H269)</f>
        <v>8041346.4000000004</v>
      </c>
      <c r="I266" s="42">
        <f>SUM(I267:I270)</f>
        <v>14452229.199999999</v>
      </c>
      <c r="J266" s="42">
        <f t="shared" si="16"/>
        <v>13404796.1</v>
      </c>
      <c r="K266" s="42">
        <f t="shared" si="16"/>
        <v>7733505.5999999996</v>
      </c>
      <c r="L266" s="42">
        <f t="shared" si="16"/>
        <v>7733505.5999999996</v>
      </c>
      <c r="M266" s="24"/>
    </row>
    <row r="267" spans="1:86" ht="52.5">
      <c r="A267" s="63" t="s">
        <v>980</v>
      </c>
      <c r="B267" s="67" t="s">
        <v>370</v>
      </c>
      <c r="C267" s="85" t="s">
        <v>371</v>
      </c>
      <c r="D267" s="84" t="s">
        <v>372</v>
      </c>
      <c r="E267" s="85" t="s">
        <v>144</v>
      </c>
      <c r="F267" s="85" t="s">
        <v>145</v>
      </c>
      <c r="G267" s="59">
        <v>10844354.1</v>
      </c>
      <c r="H267" s="58">
        <v>6325873.2000000002</v>
      </c>
      <c r="I267" s="59">
        <v>10844354.1</v>
      </c>
      <c r="J267" s="59">
        <v>10844354.1</v>
      </c>
      <c r="K267" s="59">
        <v>7733505.5999999996</v>
      </c>
      <c r="L267" s="59">
        <v>7733505.5999999996</v>
      </c>
      <c r="M267" s="28"/>
    </row>
    <row r="268" spans="1:86" ht="52.5">
      <c r="A268" s="63" t="s">
        <v>981</v>
      </c>
      <c r="B268" s="67" t="s">
        <v>370</v>
      </c>
      <c r="C268" s="85" t="s">
        <v>373</v>
      </c>
      <c r="D268" s="84" t="s">
        <v>374</v>
      </c>
      <c r="E268" s="85" t="s">
        <v>144</v>
      </c>
      <c r="F268" s="85" t="s">
        <v>145</v>
      </c>
      <c r="G268" s="59">
        <v>2560442</v>
      </c>
      <c r="H268" s="58">
        <v>1280221.2</v>
      </c>
      <c r="I268" s="59">
        <v>2560442</v>
      </c>
      <c r="J268" s="59">
        <v>2560442</v>
      </c>
      <c r="K268" s="59">
        <v>0</v>
      </c>
      <c r="L268" s="59">
        <v>0</v>
      </c>
      <c r="M268" s="28"/>
    </row>
    <row r="269" spans="1:86" ht="52.5">
      <c r="A269" s="63" t="s">
        <v>982</v>
      </c>
      <c r="B269" s="67" t="s">
        <v>370</v>
      </c>
      <c r="C269" s="85" t="s">
        <v>375</v>
      </c>
      <c r="D269" s="84" t="s">
        <v>376</v>
      </c>
      <c r="E269" s="85" t="s">
        <v>144</v>
      </c>
      <c r="F269" s="85" t="s">
        <v>145</v>
      </c>
      <c r="G269" s="59">
        <v>870508.1</v>
      </c>
      <c r="H269" s="58">
        <v>435252</v>
      </c>
      <c r="I269" s="59">
        <v>870508.1</v>
      </c>
      <c r="J269" s="59">
        <v>0</v>
      </c>
      <c r="K269" s="59">
        <v>0</v>
      </c>
      <c r="L269" s="59">
        <v>0</v>
      </c>
      <c r="M269" s="28"/>
    </row>
    <row r="270" spans="1:86" ht="52.5">
      <c r="A270" s="63" t="s">
        <v>983</v>
      </c>
      <c r="B270" s="67" t="s">
        <v>370</v>
      </c>
      <c r="C270" s="85" t="s">
        <v>377</v>
      </c>
      <c r="D270" s="84" t="s">
        <v>378</v>
      </c>
      <c r="E270" s="85" t="s">
        <v>144</v>
      </c>
      <c r="F270" s="85" t="s">
        <v>145</v>
      </c>
      <c r="G270" s="59">
        <v>0</v>
      </c>
      <c r="H270" s="58">
        <v>0</v>
      </c>
      <c r="I270" s="59">
        <v>176925</v>
      </c>
      <c r="J270" s="59">
        <v>0</v>
      </c>
      <c r="K270" s="59">
        <v>0</v>
      </c>
      <c r="L270" s="59">
        <v>0</v>
      </c>
      <c r="M270" s="28"/>
    </row>
    <row r="271" spans="1:86" ht="21">
      <c r="A271" s="63"/>
      <c r="B271" s="65"/>
      <c r="C271" s="93" t="s">
        <v>379</v>
      </c>
      <c r="D271" s="95" t="s">
        <v>380</v>
      </c>
      <c r="E271" s="74"/>
      <c r="F271" s="55"/>
      <c r="G271" s="42">
        <f>SUM(G272:G344)</f>
        <v>11221748.199999999</v>
      </c>
      <c r="H271" s="42">
        <f t="shared" ref="H271:L271" si="17">SUM(H272:H344)</f>
        <v>3615927.8000000007</v>
      </c>
      <c r="I271" s="55">
        <f>SUM(I272:I344)</f>
        <v>11505225.499999998</v>
      </c>
      <c r="J271" s="42">
        <f t="shared" si="17"/>
        <v>0</v>
      </c>
      <c r="K271" s="42">
        <f t="shared" si="17"/>
        <v>0</v>
      </c>
      <c r="L271" s="42">
        <f t="shared" si="17"/>
        <v>0</v>
      </c>
      <c r="M271" s="24"/>
    </row>
    <row r="272" spans="1:86" ht="52.5">
      <c r="A272" s="70" t="s">
        <v>984</v>
      </c>
      <c r="B272" s="84" t="s">
        <v>370</v>
      </c>
      <c r="C272" s="85" t="s">
        <v>381</v>
      </c>
      <c r="D272" s="84" t="s">
        <v>382</v>
      </c>
      <c r="E272" s="85" t="s">
        <v>346</v>
      </c>
      <c r="F272" s="85" t="s">
        <v>347</v>
      </c>
      <c r="G272" s="114">
        <v>10961.3</v>
      </c>
      <c r="H272" s="114">
        <v>10771</v>
      </c>
      <c r="I272" s="114">
        <v>10961.3</v>
      </c>
      <c r="J272" s="43">
        <v>0</v>
      </c>
      <c r="K272" s="43">
        <v>0</v>
      </c>
      <c r="L272" s="43">
        <v>0</v>
      </c>
      <c r="M272" s="38"/>
    </row>
    <row r="273" spans="1:13" ht="52.5">
      <c r="A273" s="70" t="s">
        <v>985</v>
      </c>
      <c r="B273" s="84" t="s">
        <v>370</v>
      </c>
      <c r="C273" s="85" t="s">
        <v>663</v>
      </c>
      <c r="D273" s="84" t="s">
        <v>662</v>
      </c>
      <c r="E273" s="85" t="s">
        <v>156</v>
      </c>
      <c r="F273" s="85" t="s">
        <v>157</v>
      </c>
      <c r="G273" s="114">
        <v>228626.3</v>
      </c>
      <c r="H273" s="114">
        <v>20573.5</v>
      </c>
      <c r="I273" s="114">
        <v>228626.3</v>
      </c>
      <c r="J273" s="43">
        <v>0</v>
      </c>
      <c r="K273" s="43">
        <v>0</v>
      </c>
      <c r="L273" s="43">
        <v>0</v>
      </c>
      <c r="M273" s="38"/>
    </row>
    <row r="274" spans="1:13" ht="52.5">
      <c r="A274" s="70" t="s">
        <v>986</v>
      </c>
      <c r="B274" s="84" t="s">
        <v>370</v>
      </c>
      <c r="C274" s="85" t="s">
        <v>383</v>
      </c>
      <c r="D274" s="84" t="s">
        <v>384</v>
      </c>
      <c r="E274" s="85" t="s">
        <v>102</v>
      </c>
      <c r="F274" s="85" t="s">
        <v>103</v>
      </c>
      <c r="G274" s="114">
        <v>608.4</v>
      </c>
      <c r="H274" s="43">
        <v>0</v>
      </c>
      <c r="I274" s="114">
        <v>608.4</v>
      </c>
      <c r="J274" s="43">
        <v>0</v>
      </c>
      <c r="K274" s="43">
        <v>0</v>
      </c>
      <c r="L274" s="43">
        <v>0</v>
      </c>
      <c r="M274" s="38"/>
    </row>
    <row r="275" spans="1:13" ht="52.5">
      <c r="A275" s="70" t="s">
        <v>987</v>
      </c>
      <c r="B275" s="84" t="s">
        <v>370</v>
      </c>
      <c r="C275" s="85" t="s">
        <v>385</v>
      </c>
      <c r="D275" s="84" t="s">
        <v>386</v>
      </c>
      <c r="E275" s="85" t="s">
        <v>329</v>
      </c>
      <c r="F275" s="85" t="s">
        <v>330</v>
      </c>
      <c r="G275" s="114">
        <v>4154.5</v>
      </c>
      <c r="H275" s="43">
        <v>1193.5999999999999</v>
      </c>
      <c r="I275" s="114">
        <v>4154.5</v>
      </c>
      <c r="J275" s="43">
        <v>0</v>
      </c>
      <c r="K275" s="43">
        <v>0</v>
      </c>
      <c r="L275" s="43">
        <v>0</v>
      </c>
      <c r="M275" s="38"/>
    </row>
    <row r="276" spans="1:13" ht="52.5">
      <c r="A276" s="70" t="s">
        <v>988</v>
      </c>
      <c r="B276" s="84" t="s">
        <v>370</v>
      </c>
      <c r="C276" s="85" t="s">
        <v>387</v>
      </c>
      <c r="D276" s="84" t="s">
        <v>388</v>
      </c>
      <c r="E276" s="85" t="s">
        <v>156</v>
      </c>
      <c r="F276" s="85" t="s">
        <v>157</v>
      </c>
      <c r="G276" s="114">
        <v>90620.3</v>
      </c>
      <c r="H276" s="114">
        <v>81060</v>
      </c>
      <c r="I276" s="114">
        <v>90620.3</v>
      </c>
      <c r="J276" s="43">
        <v>0</v>
      </c>
      <c r="K276" s="43">
        <v>0</v>
      </c>
      <c r="L276" s="43">
        <v>0</v>
      </c>
      <c r="M276" s="38"/>
    </row>
    <row r="277" spans="1:13" ht="52.5">
      <c r="A277" s="63" t="s">
        <v>989</v>
      </c>
      <c r="B277" s="82" t="s">
        <v>370</v>
      </c>
      <c r="C277" s="85" t="s">
        <v>389</v>
      </c>
      <c r="D277" s="84" t="s">
        <v>390</v>
      </c>
      <c r="E277" s="85" t="s">
        <v>201</v>
      </c>
      <c r="F277" s="85" t="s">
        <v>202</v>
      </c>
      <c r="G277" s="114">
        <v>27004.9</v>
      </c>
      <c r="H277" s="114">
        <v>10258</v>
      </c>
      <c r="I277" s="114">
        <v>27004.9</v>
      </c>
      <c r="J277" s="58">
        <v>0</v>
      </c>
      <c r="K277" s="58">
        <v>0</v>
      </c>
      <c r="L277" s="58">
        <v>0</v>
      </c>
      <c r="M277" s="29"/>
    </row>
    <row r="278" spans="1:13" ht="63">
      <c r="A278" s="63" t="s">
        <v>990</v>
      </c>
      <c r="B278" s="82" t="s">
        <v>370</v>
      </c>
      <c r="C278" s="85" t="s">
        <v>391</v>
      </c>
      <c r="D278" s="84" t="s">
        <v>392</v>
      </c>
      <c r="E278" s="85" t="s">
        <v>227</v>
      </c>
      <c r="F278" s="85" t="s">
        <v>228</v>
      </c>
      <c r="G278" s="114">
        <v>489.5</v>
      </c>
      <c r="H278" s="114">
        <v>89</v>
      </c>
      <c r="I278" s="114">
        <v>489.5</v>
      </c>
      <c r="J278" s="58">
        <v>0</v>
      </c>
      <c r="K278" s="58">
        <v>0</v>
      </c>
      <c r="L278" s="58">
        <v>0</v>
      </c>
      <c r="M278" s="29"/>
    </row>
    <row r="279" spans="1:13" ht="63">
      <c r="A279" s="63" t="s">
        <v>991</v>
      </c>
      <c r="B279" s="82" t="s">
        <v>370</v>
      </c>
      <c r="C279" s="85" t="s">
        <v>393</v>
      </c>
      <c r="D279" s="84" t="s">
        <v>394</v>
      </c>
      <c r="E279" s="85" t="s">
        <v>215</v>
      </c>
      <c r="F279" s="85" t="s">
        <v>216</v>
      </c>
      <c r="G279" s="114">
        <v>41640.400000000001</v>
      </c>
      <c r="H279" s="114">
        <v>0</v>
      </c>
      <c r="I279" s="114">
        <v>41640.400000000001</v>
      </c>
      <c r="J279" s="58">
        <v>0</v>
      </c>
      <c r="K279" s="58">
        <v>0</v>
      </c>
      <c r="L279" s="58">
        <v>0</v>
      </c>
      <c r="M279" s="29"/>
    </row>
    <row r="280" spans="1:13" ht="52.5">
      <c r="A280" s="63" t="s">
        <v>992</v>
      </c>
      <c r="B280" s="82" t="s">
        <v>370</v>
      </c>
      <c r="C280" s="85" t="s">
        <v>395</v>
      </c>
      <c r="D280" s="84" t="s">
        <v>396</v>
      </c>
      <c r="E280" s="85" t="s">
        <v>215</v>
      </c>
      <c r="F280" s="85" t="s">
        <v>216</v>
      </c>
      <c r="G280" s="114">
        <v>10903.4</v>
      </c>
      <c r="H280" s="58">
        <v>10903.4</v>
      </c>
      <c r="I280" s="114">
        <v>10903.4</v>
      </c>
      <c r="J280" s="58">
        <v>0</v>
      </c>
      <c r="K280" s="58">
        <v>0</v>
      </c>
      <c r="L280" s="58">
        <v>0</v>
      </c>
      <c r="M280" s="29"/>
    </row>
    <row r="281" spans="1:13" ht="52.5">
      <c r="A281" s="63" t="s">
        <v>993</v>
      </c>
      <c r="B281" s="82" t="s">
        <v>370</v>
      </c>
      <c r="C281" s="85" t="s">
        <v>397</v>
      </c>
      <c r="D281" s="84" t="s">
        <v>398</v>
      </c>
      <c r="E281" s="85" t="s">
        <v>320</v>
      </c>
      <c r="F281" s="85" t="s">
        <v>321</v>
      </c>
      <c r="G281" s="114">
        <v>93608.1</v>
      </c>
      <c r="H281" s="58">
        <v>10771.7</v>
      </c>
      <c r="I281" s="114">
        <v>93608.1</v>
      </c>
      <c r="J281" s="58">
        <v>0</v>
      </c>
      <c r="K281" s="58">
        <v>0</v>
      </c>
      <c r="L281" s="58">
        <v>0</v>
      </c>
      <c r="M281" s="29"/>
    </row>
    <row r="282" spans="1:13" ht="105">
      <c r="A282" s="63" t="s">
        <v>994</v>
      </c>
      <c r="B282" s="44" t="s">
        <v>370</v>
      </c>
      <c r="C282" s="85" t="s">
        <v>399</v>
      </c>
      <c r="D282" s="84" t="s">
        <v>400</v>
      </c>
      <c r="E282" s="85" t="s">
        <v>215</v>
      </c>
      <c r="F282" s="85" t="s">
        <v>216</v>
      </c>
      <c r="G282" s="114">
        <v>120150</v>
      </c>
      <c r="H282" s="114">
        <v>9122.5</v>
      </c>
      <c r="I282" s="114">
        <v>120150</v>
      </c>
      <c r="J282" s="58">
        <v>0</v>
      </c>
      <c r="K282" s="58">
        <v>0</v>
      </c>
      <c r="L282" s="58">
        <v>0</v>
      </c>
      <c r="M282" s="29"/>
    </row>
    <row r="283" spans="1:13" ht="52.5">
      <c r="A283" s="63" t="s">
        <v>995</v>
      </c>
      <c r="B283" s="44" t="s">
        <v>370</v>
      </c>
      <c r="C283" s="85" t="s">
        <v>666</v>
      </c>
      <c r="D283" s="84" t="s">
        <v>664</v>
      </c>
      <c r="E283" s="85" t="s">
        <v>215</v>
      </c>
      <c r="F283" s="85" t="s">
        <v>216</v>
      </c>
      <c r="G283" s="114">
        <v>52995.9</v>
      </c>
      <c r="H283" s="114">
        <v>3724</v>
      </c>
      <c r="I283" s="114">
        <v>52995.9</v>
      </c>
      <c r="J283" s="58">
        <v>0</v>
      </c>
      <c r="K283" s="58">
        <v>0</v>
      </c>
      <c r="L283" s="58">
        <v>0</v>
      </c>
      <c r="M283" s="29"/>
    </row>
    <row r="284" spans="1:13" ht="52.5">
      <c r="A284" s="63" t="s">
        <v>996</v>
      </c>
      <c r="B284" s="44" t="s">
        <v>370</v>
      </c>
      <c r="C284" s="85" t="s">
        <v>667</v>
      </c>
      <c r="D284" s="84" t="s">
        <v>665</v>
      </c>
      <c r="E284" s="85" t="s">
        <v>221</v>
      </c>
      <c r="F284" s="85" t="s">
        <v>222</v>
      </c>
      <c r="G284" s="114">
        <v>204524.3</v>
      </c>
      <c r="H284" s="114">
        <v>59042.400000000001</v>
      </c>
      <c r="I284" s="114">
        <v>313419.3</v>
      </c>
      <c r="J284" s="58">
        <v>0</v>
      </c>
      <c r="K284" s="58">
        <v>0</v>
      </c>
      <c r="L284" s="58">
        <v>0</v>
      </c>
      <c r="M284" s="29"/>
    </row>
    <row r="285" spans="1:13" ht="52.5">
      <c r="A285" s="63" t="s">
        <v>997</v>
      </c>
      <c r="B285" s="44" t="s">
        <v>370</v>
      </c>
      <c r="C285" s="85" t="s">
        <v>401</v>
      </c>
      <c r="D285" s="84" t="s">
        <v>402</v>
      </c>
      <c r="E285" s="85" t="s">
        <v>201</v>
      </c>
      <c r="F285" s="85" t="s">
        <v>202</v>
      </c>
      <c r="G285" s="114">
        <v>167613.20000000001</v>
      </c>
      <c r="H285" s="114">
        <v>83125.5</v>
      </c>
      <c r="I285" s="114">
        <v>167613.20000000001</v>
      </c>
      <c r="J285" s="58">
        <v>0</v>
      </c>
      <c r="K285" s="58">
        <v>0</v>
      </c>
      <c r="L285" s="58">
        <v>0</v>
      </c>
      <c r="M285" s="29"/>
    </row>
    <row r="286" spans="1:13" ht="52.5">
      <c r="A286" s="63" t="s">
        <v>998</v>
      </c>
      <c r="B286" s="44" t="s">
        <v>370</v>
      </c>
      <c r="C286" s="85" t="s">
        <v>403</v>
      </c>
      <c r="D286" s="84" t="s">
        <v>404</v>
      </c>
      <c r="E286" s="85" t="s">
        <v>100</v>
      </c>
      <c r="F286" s="85" t="s">
        <v>101</v>
      </c>
      <c r="G286" s="114">
        <v>79262.5</v>
      </c>
      <c r="H286" s="114">
        <v>50372.7</v>
      </c>
      <c r="I286" s="114">
        <v>79262.5</v>
      </c>
      <c r="J286" s="58">
        <v>0</v>
      </c>
      <c r="K286" s="58">
        <v>0</v>
      </c>
      <c r="L286" s="58">
        <v>0</v>
      </c>
      <c r="M286" s="29"/>
    </row>
    <row r="287" spans="1:13" ht="52.5">
      <c r="A287" s="63" t="s">
        <v>999</v>
      </c>
      <c r="B287" s="44" t="s">
        <v>370</v>
      </c>
      <c r="C287" s="85" t="s">
        <v>405</v>
      </c>
      <c r="D287" s="84" t="s">
        <v>406</v>
      </c>
      <c r="E287" s="85" t="s">
        <v>215</v>
      </c>
      <c r="F287" s="85" t="s">
        <v>216</v>
      </c>
      <c r="G287" s="114">
        <v>25684</v>
      </c>
      <c r="H287" s="114">
        <v>15047.8</v>
      </c>
      <c r="I287" s="114">
        <v>25684</v>
      </c>
      <c r="J287" s="58">
        <v>0</v>
      </c>
      <c r="K287" s="58">
        <v>0</v>
      </c>
      <c r="L287" s="58">
        <v>0</v>
      </c>
      <c r="M287" s="29"/>
    </row>
    <row r="288" spans="1:13" ht="52.5">
      <c r="A288" s="63" t="s">
        <v>1000</v>
      </c>
      <c r="B288" s="44" t="s">
        <v>370</v>
      </c>
      <c r="C288" s="85" t="s">
        <v>407</v>
      </c>
      <c r="D288" s="84" t="s">
        <v>408</v>
      </c>
      <c r="E288" s="85" t="s">
        <v>215</v>
      </c>
      <c r="F288" s="85" t="s">
        <v>216</v>
      </c>
      <c r="G288" s="114">
        <v>24631.5</v>
      </c>
      <c r="H288" s="114">
        <v>0</v>
      </c>
      <c r="I288" s="114">
        <v>24631.5</v>
      </c>
      <c r="J288" s="58">
        <v>0</v>
      </c>
      <c r="K288" s="58">
        <v>0</v>
      </c>
      <c r="L288" s="58">
        <v>0</v>
      </c>
      <c r="M288" s="29"/>
    </row>
    <row r="289" spans="1:13" ht="73.5">
      <c r="A289" s="63" t="s">
        <v>1001</v>
      </c>
      <c r="B289" s="44" t="s">
        <v>370</v>
      </c>
      <c r="C289" s="85" t="s">
        <v>669</v>
      </c>
      <c r="D289" s="84" t="s">
        <v>668</v>
      </c>
      <c r="E289" s="85" t="s">
        <v>215</v>
      </c>
      <c r="F289" s="85" t="s">
        <v>216</v>
      </c>
      <c r="G289" s="114">
        <v>28117.8</v>
      </c>
      <c r="H289" s="114">
        <v>26982.2</v>
      </c>
      <c r="I289" s="114">
        <v>28117.8</v>
      </c>
      <c r="J289" s="58">
        <v>0</v>
      </c>
      <c r="K289" s="58">
        <v>0</v>
      </c>
      <c r="L289" s="58">
        <v>0</v>
      </c>
      <c r="M289" s="29"/>
    </row>
    <row r="290" spans="1:13" ht="147">
      <c r="A290" s="63" t="s">
        <v>1002</v>
      </c>
      <c r="B290" s="44" t="s">
        <v>370</v>
      </c>
      <c r="C290" s="85" t="s">
        <v>672</v>
      </c>
      <c r="D290" s="84" t="s">
        <v>670</v>
      </c>
      <c r="E290" s="85" t="s">
        <v>215</v>
      </c>
      <c r="F290" s="85" t="s">
        <v>216</v>
      </c>
      <c r="G290" s="114">
        <v>3376</v>
      </c>
      <c r="H290" s="114">
        <v>889.2</v>
      </c>
      <c r="I290" s="114">
        <v>3376</v>
      </c>
      <c r="J290" s="58">
        <v>0</v>
      </c>
      <c r="K290" s="58">
        <v>0</v>
      </c>
      <c r="L290" s="58">
        <v>0</v>
      </c>
      <c r="M290" s="29"/>
    </row>
    <row r="291" spans="1:13" ht="52.5">
      <c r="A291" s="63" t="s">
        <v>1003</v>
      </c>
      <c r="B291" s="44" t="s">
        <v>370</v>
      </c>
      <c r="C291" s="85" t="s">
        <v>673</v>
      </c>
      <c r="D291" s="84" t="s">
        <v>671</v>
      </c>
      <c r="E291" s="85" t="s">
        <v>329</v>
      </c>
      <c r="F291" s="85" t="s">
        <v>330</v>
      </c>
      <c r="G291" s="114">
        <v>9932.7000000000007</v>
      </c>
      <c r="H291" s="114">
        <v>0</v>
      </c>
      <c r="I291" s="114">
        <v>9932.7000000000007</v>
      </c>
      <c r="J291" s="58">
        <v>0</v>
      </c>
      <c r="K291" s="58">
        <v>0</v>
      </c>
      <c r="L291" s="58">
        <v>0</v>
      </c>
      <c r="M291" s="29"/>
    </row>
    <row r="292" spans="1:13" ht="73.5">
      <c r="A292" s="63" t="s">
        <v>1004</v>
      </c>
      <c r="B292" s="44" t="s">
        <v>370</v>
      </c>
      <c r="C292" s="85" t="s">
        <v>409</v>
      </c>
      <c r="D292" s="84" t="s">
        <v>410</v>
      </c>
      <c r="E292" s="85" t="s">
        <v>329</v>
      </c>
      <c r="F292" s="85" t="s">
        <v>330</v>
      </c>
      <c r="G292" s="114">
        <v>1326</v>
      </c>
      <c r="H292" s="58">
        <v>921.6</v>
      </c>
      <c r="I292" s="114">
        <v>1326</v>
      </c>
      <c r="J292" s="58">
        <v>0</v>
      </c>
      <c r="K292" s="58">
        <v>0</v>
      </c>
      <c r="L292" s="58">
        <v>0</v>
      </c>
      <c r="M292" s="29"/>
    </row>
    <row r="293" spans="1:13" ht="63">
      <c r="A293" s="63" t="s">
        <v>1005</v>
      </c>
      <c r="B293" s="44" t="s">
        <v>370</v>
      </c>
      <c r="C293" s="85" t="s">
        <v>411</v>
      </c>
      <c r="D293" s="84" t="s">
        <v>412</v>
      </c>
      <c r="E293" s="85" t="s">
        <v>100</v>
      </c>
      <c r="F293" s="85" t="s">
        <v>101</v>
      </c>
      <c r="G293" s="114">
        <v>6230</v>
      </c>
      <c r="H293" s="58">
        <v>0</v>
      </c>
      <c r="I293" s="114">
        <v>6230</v>
      </c>
      <c r="J293" s="58">
        <v>0</v>
      </c>
      <c r="K293" s="58">
        <v>0</v>
      </c>
      <c r="L293" s="58">
        <v>0</v>
      </c>
      <c r="M293" s="29"/>
    </row>
    <row r="294" spans="1:13" ht="63">
      <c r="A294" s="63" t="s">
        <v>1006</v>
      </c>
      <c r="B294" s="44" t="s">
        <v>370</v>
      </c>
      <c r="C294" s="85" t="s">
        <v>677</v>
      </c>
      <c r="D294" s="84" t="s">
        <v>674</v>
      </c>
      <c r="E294" s="85" t="s">
        <v>221</v>
      </c>
      <c r="F294" s="85" t="s">
        <v>222</v>
      </c>
      <c r="G294" s="114">
        <v>5481.9</v>
      </c>
      <c r="H294" s="58">
        <v>0</v>
      </c>
      <c r="I294" s="114">
        <v>5481.9</v>
      </c>
      <c r="J294" s="58">
        <v>0</v>
      </c>
      <c r="K294" s="58">
        <v>0</v>
      </c>
      <c r="L294" s="58">
        <v>0</v>
      </c>
      <c r="M294" s="29"/>
    </row>
    <row r="295" spans="1:13" ht="52.5">
      <c r="A295" s="63" t="s">
        <v>1007</v>
      </c>
      <c r="B295" s="44" t="s">
        <v>370</v>
      </c>
      <c r="C295" s="85" t="s">
        <v>413</v>
      </c>
      <c r="D295" s="84" t="s">
        <v>675</v>
      </c>
      <c r="E295" s="85" t="s">
        <v>225</v>
      </c>
      <c r="F295" s="85" t="s">
        <v>226</v>
      </c>
      <c r="G295" s="114">
        <v>18956</v>
      </c>
      <c r="H295" s="58">
        <v>18956</v>
      </c>
      <c r="I295" s="114">
        <v>18956</v>
      </c>
      <c r="J295" s="58">
        <v>0</v>
      </c>
      <c r="K295" s="58">
        <v>0</v>
      </c>
      <c r="L295" s="58">
        <v>0</v>
      </c>
      <c r="M295" s="29"/>
    </row>
    <row r="296" spans="1:13" ht="52.5">
      <c r="A296" s="63" t="s">
        <v>1008</v>
      </c>
      <c r="B296" s="44" t="s">
        <v>370</v>
      </c>
      <c r="C296" s="85" t="s">
        <v>678</v>
      </c>
      <c r="D296" s="84" t="s">
        <v>676</v>
      </c>
      <c r="E296" s="85" t="s">
        <v>227</v>
      </c>
      <c r="F296" s="85" t="s">
        <v>228</v>
      </c>
      <c r="G296" s="114">
        <v>402802.4</v>
      </c>
      <c r="H296" s="58">
        <v>52294.3</v>
      </c>
      <c r="I296" s="114">
        <v>402802.4</v>
      </c>
      <c r="J296" s="58">
        <v>0</v>
      </c>
      <c r="K296" s="58">
        <v>0</v>
      </c>
      <c r="L296" s="58">
        <v>0</v>
      </c>
      <c r="M296" s="29"/>
    </row>
    <row r="297" spans="1:13" ht="84">
      <c r="A297" s="63" t="s">
        <v>1009</v>
      </c>
      <c r="B297" s="44" t="s">
        <v>370</v>
      </c>
      <c r="C297" s="85" t="s">
        <v>416</v>
      </c>
      <c r="D297" s="84" t="s">
        <v>417</v>
      </c>
      <c r="E297" s="85" t="s">
        <v>227</v>
      </c>
      <c r="F297" s="85" t="s">
        <v>228</v>
      </c>
      <c r="G297" s="114">
        <v>9750.9</v>
      </c>
      <c r="H297" s="58">
        <v>1518.4</v>
      </c>
      <c r="I297" s="114">
        <v>9750.9</v>
      </c>
      <c r="J297" s="58">
        <v>0</v>
      </c>
      <c r="K297" s="58">
        <v>0</v>
      </c>
      <c r="L297" s="58">
        <v>0</v>
      </c>
      <c r="M297" s="29"/>
    </row>
    <row r="298" spans="1:13" ht="53.45" customHeight="1">
      <c r="A298" s="63" t="s">
        <v>1010</v>
      </c>
      <c r="B298" s="44" t="s">
        <v>370</v>
      </c>
      <c r="C298" s="85" t="s">
        <v>418</v>
      </c>
      <c r="D298" s="84" t="s">
        <v>419</v>
      </c>
      <c r="E298" s="85" t="s">
        <v>100</v>
      </c>
      <c r="F298" s="85" t="s">
        <v>101</v>
      </c>
      <c r="G298" s="114">
        <v>608748.1</v>
      </c>
      <c r="H298" s="114">
        <v>335370.5</v>
      </c>
      <c r="I298" s="114">
        <v>608748.1</v>
      </c>
      <c r="J298" s="58">
        <v>0</v>
      </c>
      <c r="K298" s="58">
        <v>0</v>
      </c>
      <c r="L298" s="58">
        <v>0</v>
      </c>
      <c r="M298" s="29"/>
    </row>
    <row r="299" spans="1:13" ht="52.15" customHeight="1">
      <c r="A299" s="63" t="s">
        <v>1011</v>
      </c>
      <c r="B299" s="44" t="s">
        <v>370</v>
      </c>
      <c r="C299" s="85" t="s">
        <v>420</v>
      </c>
      <c r="D299" s="84" t="s">
        <v>421</v>
      </c>
      <c r="E299" s="85" t="s">
        <v>156</v>
      </c>
      <c r="F299" s="85" t="s">
        <v>157</v>
      </c>
      <c r="G299" s="114">
        <v>13540.9</v>
      </c>
      <c r="H299" s="114">
        <v>13540.9</v>
      </c>
      <c r="I299" s="114">
        <v>13540.9</v>
      </c>
      <c r="J299" s="58">
        <v>0</v>
      </c>
      <c r="K299" s="58">
        <v>0</v>
      </c>
      <c r="L299" s="58">
        <v>0</v>
      </c>
      <c r="M299" s="29"/>
    </row>
    <row r="300" spans="1:13" ht="52.15" customHeight="1">
      <c r="A300" s="63" t="s">
        <v>1012</v>
      </c>
      <c r="B300" s="44" t="s">
        <v>370</v>
      </c>
      <c r="C300" s="85" t="s">
        <v>680</v>
      </c>
      <c r="D300" s="84" t="s">
        <v>679</v>
      </c>
      <c r="E300" s="85" t="s">
        <v>229</v>
      </c>
      <c r="F300" s="85" t="s">
        <v>230</v>
      </c>
      <c r="G300" s="114">
        <v>233842.4</v>
      </c>
      <c r="H300" s="114">
        <v>16222.6</v>
      </c>
      <c r="I300" s="114">
        <v>233842.4</v>
      </c>
      <c r="J300" s="58">
        <v>0</v>
      </c>
      <c r="K300" s="58">
        <v>0</v>
      </c>
      <c r="L300" s="58">
        <v>0</v>
      </c>
      <c r="M300" s="29"/>
    </row>
    <row r="301" spans="1:13" ht="53.45" customHeight="1">
      <c r="A301" s="63" t="s">
        <v>1013</v>
      </c>
      <c r="B301" s="44" t="s">
        <v>370</v>
      </c>
      <c r="C301" s="85" t="s">
        <v>422</v>
      </c>
      <c r="D301" s="84" t="s">
        <v>423</v>
      </c>
      <c r="E301" s="85" t="s">
        <v>346</v>
      </c>
      <c r="F301" s="85" t="s">
        <v>347</v>
      </c>
      <c r="G301" s="114">
        <v>31628.3</v>
      </c>
      <c r="H301" s="114">
        <v>31628.3</v>
      </c>
      <c r="I301" s="114">
        <v>31628.3</v>
      </c>
      <c r="J301" s="58">
        <v>0</v>
      </c>
      <c r="K301" s="58">
        <v>0</v>
      </c>
      <c r="L301" s="58">
        <v>0</v>
      </c>
      <c r="M301" s="29"/>
    </row>
    <row r="302" spans="1:13" ht="56.45" customHeight="1">
      <c r="A302" s="63" t="s">
        <v>1014</v>
      </c>
      <c r="B302" s="44" t="s">
        <v>370</v>
      </c>
      <c r="C302" s="85" t="s">
        <v>424</v>
      </c>
      <c r="D302" s="84" t="s">
        <v>425</v>
      </c>
      <c r="E302" s="85" t="s">
        <v>215</v>
      </c>
      <c r="F302" s="85" t="s">
        <v>216</v>
      </c>
      <c r="G302" s="114">
        <v>1043908.1</v>
      </c>
      <c r="H302" s="114">
        <v>295740.3</v>
      </c>
      <c r="I302" s="114">
        <v>1043908.1</v>
      </c>
      <c r="J302" s="58">
        <v>0</v>
      </c>
      <c r="K302" s="58">
        <v>0</v>
      </c>
      <c r="L302" s="58">
        <v>0</v>
      </c>
      <c r="M302" s="29"/>
    </row>
    <row r="303" spans="1:13" ht="56.45" customHeight="1">
      <c r="A303" s="63" t="s">
        <v>1015</v>
      </c>
      <c r="B303" s="44" t="s">
        <v>370</v>
      </c>
      <c r="C303" s="85" t="s">
        <v>424</v>
      </c>
      <c r="D303" s="84" t="s">
        <v>425</v>
      </c>
      <c r="E303" s="85" t="s">
        <v>156</v>
      </c>
      <c r="F303" s="85" t="s">
        <v>157</v>
      </c>
      <c r="G303" s="114">
        <v>238121.1</v>
      </c>
      <c r="H303" s="114">
        <v>0</v>
      </c>
      <c r="I303" s="114">
        <v>369675.9</v>
      </c>
      <c r="J303" s="58">
        <v>0</v>
      </c>
      <c r="K303" s="58">
        <v>0</v>
      </c>
      <c r="L303" s="58">
        <v>0</v>
      </c>
      <c r="M303" s="29"/>
    </row>
    <row r="304" spans="1:13" ht="51.6" customHeight="1">
      <c r="A304" s="63" t="s">
        <v>1016</v>
      </c>
      <c r="B304" s="44" t="s">
        <v>370</v>
      </c>
      <c r="C304" s="85" t="s">
        <v>426</v>
      </c>
      <c r="D304" s="84" t="s">
        <v>427</v>
      </c>
      <c r="E304" s="85" t="s">
        <v>215</v>
      </c>
      <c r="F304" s="85" t="s">
        <v>216</v>
      </c>
      <c r="G304" s="114">
        <v>17818.8</v>
      </c>
      <c r="H304" s="114">
        <v>13364</v>
      </c>
      <c r="I304" s="114">
        <v>21178.3</v>
      </c>
      <c r="J304" s="58">
        <v>0</v>
      </c>
      <c r="K304" s="58">
        <v>0</v>
      </c>
      <c r="L304" s="58">
        <v>0</v>
      </c>
      <c r="M304" s="29"/>
    </row>
    <row r="305" spans="1:13" ht="69.599999999999994" customHeight="1">
      <c r="A305" s="63" t="s">
        <v>1017</v>
      </c>
      <c r="B305" s="44" t="s">
        <v>370</v>
      </c>
      <c r="C305" s="85" t="s">
        <v>428</v>
      </c>
      <c r="D305" s="84" t="s">
        <v>429</v>
      </c>
      <c r="E305" s="85" t="s">
        <v>215</v>
      </c>
      <c r="F305" s="85" t="s">
        <v>216</v>
      </c>
      <c r="G305" s="114">
        <v>19757.400000000001</v>
      </c>
      <c r="H305" s="114">
        <v>9914.5</v>
      </c>
      <c r="I305" s="114">
        <v>19757.400000000001</v>
      </c>
      <c r="J305" s="58">
        <v>0</v>
      </c>
      <c r="K305" s="58">
        <v>0</v>
      </c>
      <c r="L305" s="58">
        <v>0</v>
      </c>
      <c r="M305" s="29"/>
    </row>
    <row r="306" spans="1:13" ht="52.15" customHeight="1">
      <c r="A306" s="63" t="s">
        <v>1018</v>
      </c>
      <c r="B306" s="44" t="s">
        <v>370</v>
      </c>
      <c r="C306" s="85" t="s">
        <v>430</v>
      </c>
      <c r="D306" s="84" t="s">
        <v>431</v>
      </c>
      <c r="E306" s="85" t="s">
        <v>201</v>
      </c>
      <c r="F306" s="85" t="s">
        <v>202</v>
      </c>
      <c r="G306" s="114">
        <v>290904.8</v>
      </c>
      <c r="H306" s="114">
        <v>111631.3</v>
      </c>
      <c r="I306" s="114">
        <v>290904.8</v>
      </c>
      <c r="J306" s="58">
        <v>0</v>
      </c>
      <c r="K306" s="58">
        <v>0</v>
      </c>
      <c r="L306" s="58">
        <v>0</v>
      </c>
      <c r="M306" s="29"/>
    </row>
    <row r="307" spans="1:13" ht="57" customHeight="1">
      <c r="A307" s="63" t="s">
        <v>1019</v>
      </c>
      <c r="B307" s="44" t="s">
        <v>370</v>
      </c>
      <c r="C307" s="85" t="s">
        <v>432</v>
      </c>
      <c r="D307" s="84" t="s">
        <v>433</v>
      </c>
      <c r="E307" s="85" t="s">
        <v>162</v>
      </c>
      <c r="F307" s="85" t="s">
        <v>163</v>
      </c>
      <c r="G307" s="114">
        <v>42491.8</v>
      </c>
      <c r="H307" s="58">
        <v>0</v>
      </c>
      <c r="I307" s="114">
        <v>42491.8</v>
      </c>
      <c r="J307" s="58">
        <v>0</v>
      </c>
      <c r="K307" s="58">
        <v>0</v>
      </c>
      <c r="L307" s="58">
        <v>0</v>
      </c>
      <c r="M307" s="29"/>
    </row>
    <row r="308" spans="1:13" ht="56.45" customHeight="1">
      <c r="A308" s="63" t="s">
        <v>1020</v>
      </c>
      <c r="B308" s="44" t="s">
        <v>370</v>
      </c>
      <c r="C308" s="85" t="s">
        <v>434</v>
      </c>
      <c r="D308" s="84" t="s">
        <v>435</v>
      </c>
      <c r="E308" s="85" t="s">
        <v>156</v>
      </c>
      <c r="F308" s="85" t="s">
        <v>157</v>
      </c>
      <c r="G308" s="114">
        <v>193361.4</v>
      </c>
      <c r="H308" s="58">
        <v>59595.8</v>
      </c>
      <c r="I308" s="114">
        <v>193361.4</v>
      </c>
      <c r="J308" s="58">
        <v>0</v>
      </c>
      <c r="K308" s="58">
        <v>0</v>
      </c>
      <c r="L308" s="58">
        <v>0</v>
      </c>
      <c r="M308" s="29"/>
    </row>
    <row r="309" spans="1:13" ht="56.45" customHeight="1">
      <c r="A309" s="63" t="s">
        <v>1021</v>
      </c>
      <c r="B309" s="44" t="s">
        <v>370</v>
      </c>
      <c r="C309" s="85" t="s">
        <v>682</v>
      </c>
      <c r="D309" s="84" t="s">
        <v>681</v>
      </c>
      <c r="E309" s="85" t="s">
        <v>162</v>
      </c>
      <c r="F309" s="85" t="s">
        <v>163</v>
      </c>
      <c r="G309" s="114">
        <v>2828889.4</v>
      </c>
      <c r="H309" s="58">
        <v>789815.2</v>
      </c>
      <c r="I309" s="114">
        <v>2828889.4</v>
      </c>
      <c r="J309" s="58">
        <v>0</v>
      </c>
      <c r="K309" s="58">
        <v>0</v>
      </c>
      <c r="L309" s="58">
        <v>0</v>
      </c>
      <c r="M309" s="29"/>
    </row>
    <row r="310" spans="1:13" ht="61.15" customHeight="1">
      <c r="A310" s="63" t="s">
        <v>1022</v>
      </c>
      <c r="B310" s="44" t="s">
        <v>370</v>
      </c>
      <c r="C310" s="85" t="s">
        <v>436</v>
      </c>
      <c r="D310" s="84" t="s">
        <v>437</v>
      </c>
      <c r="E310" s="85" t="s">
        <v>127</v>
      </c>
      <c r="F310" s="85" t="s">
        <v>128</v>
      </c>
      <c r="G310" s="114">
        <v>46060</v>
      </c>
      <c r="H310" s="114">
        <v>28580.799999999999</v>
      </c>
      <c r="I310" s="114">
        <v>46060</v>
      </c>
      <c r="J310" s="58">
        <v>0</v>
      </c>
      <c r="K310" s="58">
        <v>0</v>
      </c>
      <c r="L310" s="58">
        <v>0</v>
      </c>
      <c r="M310" s="29"/>
    </row>
    <row r="311" spans="1:13" ht="53.45" customHeight="1">
      <c r="A311" s="63" t="s">
        <v>1023</v>
      </c>
      <c r="B311" s="44" t="s">
        <v>370</v>
      </c>
      <c r="C311" s="85" t="s">
        <v>438</v>
      </c>
      <c r="D311" s="84" t="s">
        <v>439</v>
      </c>
      <c r="E311" s="85" t="s">
        <v>201</v>
      </c>
      <c r="F311" s="85" t="s">
        <v>202</v>
      </c>
      <c r="G311" s="114">
        <v>4345.7</v>
      </c>
      <c r="H311" s="114">
        <v>4345.7</v>
      </c>
      <c r="I311" s="114">
        <v>4345.7</v>
      </c>
      <c r="J311" s="58">
        <v>0</v>
      </c>
      <c r="K311" s="58">
        <v>0</v>
      </c>
      <c r="L311" s="58">
        <v>0</v>
      </c>
      <c r="M311" s="29"/>
    </row>
    <row r="312" spans="1:13" ht="51.6" customHeight="1">
      <c r="A312" s="63" t="s">
        <v>1024</v>
      </c>
      <c r="B312" s="44" t="s">
        <v>370</v>
      </c>
      <c r="C312" s="85" t="s">
        <v>440</v>
      </c>
      <c r="D312" s="84" t="s">
        <v>441</v>
      </c>
      <c r="E312" s="85" t="s">
        <v>127</v>
      </c>
      <c r="F312" s="85" t="s">
        <v>128</v>
      </c>
      <c r="G312" s="114">
        <v>5812.3</v>
      </c>
      <c r="H312" s="114">
        <v>3953.9</v>
      </c>
      <c r="I312" s="114">
        <v>5812.3</v>
      </c>
      <c r="J312" s="58">
        <v>0</v>
      </c>
      <c r="K312" s="58">
        <v>0</v>
      </c>
      <c r="L312" s="58">
        <v>0</v>
      </c>
      <c r="M312" s="29"/>
    </row>
    <row r="313" spans="1:13" ht="52.9" customHeight="1">
      <c r="A313" s="63" t="s">
        <v>1025</v>
      </c>
      <c r="B313" s="44" t="s">
        <v>370</v>
      </c>
      <c r="C313" s="85" t="s">
        <v>442</v>
      </c>
      <c r="D313" s="84" t="s">
        <v>443</v>
      </c>
      <c r="E313" s="85" t="s">
        <v>127</v>
      </c>
      <c r="F313" s="85" t="s">
        <v>128</v>
      </c>
      <c r="G313" s="114">
        <v>9933.7000000000007</v>
      </c>
      <c r="H313" s="114">
        <v>2965.3</v>
      </c>
      <c r="I313" s="114">
        <v>9933.7000000000007</v>
      </c>
      <c r="J313" s="58">
        <v>0</v>
      </c>
      <c r="K313" s="58">
        <v>0</v>
      </c>
      <c r="L313" s="58">
        <v>0</v>
      </c>
      <c r="M313" s="29"/>
    </row>
    <row r="314" spans="1:13" ht="52.9" customHeight="1">
      <c r="A314" s="63" t="s">
        <v>1026</v>
      </c>
      <c r="B314" s="44" t="s">
        <v>370</v>
      </c>
      <c r="C314" s="85" t="s">
        <v>684</v>
      </c>
      <c r="D314" s="84" t="s">
        <v>683</v>
      </c>
      <c r="E314" s="85" t="s">
        <v>215</v>
      </c>
      <c r="F314" s="85" t="s">
        <v>216</v>
      </c>
      <c r="G314" s="114">
        <v>119.2</v>
      </c>
      <c r="H314" s="114">
        <v>118.1</v>
      </c>
      <c r="I314" s="114">
        <v>119.2</v>
      </c>
      <c r="J314" s="58">
        <v>0</v>
      </c>
      <c r="K314" s="58">
        <v>0</v>
      </c>
      <c r="L314" s="58">
        <v>0</v>
      </c>
      <c r="M314" s="29"/>
    </row>
    <row r="315" spans="1:13" ht="53.45" customHeight="1">
      <c r="A315" s="63" t="s">
        <v>1027</v>
      </c>
      <c r="B315" s="44" t="s">
        <v>370</v>
      </c>
      <c r="C315" s="85" t="s">
        <v>444</v>
      </c>
      <c r="D315" s="84" t="s">
        <v>445</v>
      </c>
      <c r="E315" s="85" t="s">
        <v>346</v>
      </c>
      <c r="F315" s="85" t="s">
        <v>347</v>
      </c>
      <c r="G315" s="114">
        <v>27973</v>
      </c>
      <c r="H315" s="58">
        <v>0</v>
      </c>
      <c r="I315" s="114">
        <v>27973</v>
      </c>
      <c r="J315" s="58">
        <v>0</v>
      </c>
      <c r="K315" s="58">
        <v>0</v>
      </c>
      <c r="L315" s="58">
        <v>0</v>
      </c>
      <c r="M315" s="29"/>
    </row>
    <row r="316" spans="1:13" ht="56.45" customHeight="1">
      <c r="A316" s="63" t="s">
        <v>1028</v>
      </c>
      <c r="B316" s="44" t="s">
        <v>370</v>
      </c>
      <c r="C316" s="85" t="s">
        <v>446</v>
      </c>
      <c r="D316" s="84" t="s">
        <v>447</v>
      </c>
      <c r="E316" s="85" t="s">
        <v>156</v>
      </c>
      <c r="F316" s="85" t="s">
        <v>157</v>
      </c>
      <c r="G316" s="114">
        <v>35459</v>
      </c>
      <c r="H316" s="114">
        <v>35407.9</v>
      </c>
      <c r="I316" s="114">
        <v>35459</v>
      </c>
      <c r="J316" s="58">
        <v>0</v>
      </c>
      <c r="K316" s="58">
        <v>0</v>
      </c>
      <c r="L316" s="58">
        <v>0</v>
      </c>
      <c r="M316" s="29"/>
    </row>
    <row r="317" spans="1:13" ht="56.45" customHeight="1">
      <c r="A317" s="63" t="s">
        <v>1029</v>
      </c>
      <c r="B317" s="44" t="s">
        <v>370</v>
      </c>
      <c r="C317" s="85" t="s">
        <v>448</v>
      </c>
      <c r="D317" s="84" t="s">
        <v>449</v>
      </c>
      <c r="E317" s="85" t="s">
        <v>346</v>
      </c>
      <c r="F317" s="85" t="s">
        <v>347</v>
      </c>
      <c r="G317" s="114">
        <v>276940</v>
      </c>
      <c r="H317" s="114">
        <v>192141.2</v>
      </c>
      <c r="I317" s="114">
        <v>276940</v>
      </c>
      <c r="J317" s="58">
        <v>0</v>
      </c>
      <c r="K317" s="58">
        <v>0</v>
      </c>
      <c r="L317" s="58">
        <v>0</v>
      </c>
      <c r="M317" s="29"/>
    </row>
    <row r="318" spans="1:13" ht="51.6" customHeight="1">
      <c r="A318" s="63" t="s">
        <v>1030</v>
      </c>
      <c r="B318" s="44" t="s">
        <v>370</v>
      </c>
      <c r="C318" s="85" t="s">
        <v>450</v>
      </c>
      <c r="D318" s="84" t="s">
        <v>451</v>
      </c>
      <c r="E318" s="85" t="s">
        <v>156</v>
      </c>
      <c r="F318" s="85" t="s">
        <v>452</v>
      </c>
      <c r="G318" s="114">
        <v>9867.6</v>
      </c>
      <c r="H318" s="58">
        <v>8681.6</v>
      </c>
      <c r="I318" s="114">
        <v>9867.6</v>
      </c>
      <c r="J318" s="58">
        <v>0</v>
      </c>
      <c r="K318" s="58">
        <v>0</v>
      </c>
      <c r="L318" s="58">
        <v>0</v>
      </c>
      <c r="M318" s="29"/>
    </row>
    <row r="319" spans="1:13" ht="53.45" customHeight="1">
      <c r="A319" s="63" t="s">
        <v>1031</v>
      </c>
      <c r="B319" s="44" t="s">
        <v>370</v>
      </c>
      <c r="C319" s="85" t="s">
        <v>453</v>
      </c>
      <c r="D319" s="84" t="s">
        <v>454</v>
      </c>
      <c r="E319" s="85" t="s">
        <v>201</v>
      </c>
      <c r="F319" s="85" t="s">
        <v>202</v>
      </c>
      <c r="G319" s="114">
        <v>11692.3</v>
      </c>
      <c r="H319" s="114">
        <v>831</v>
      </c>
      <c r="I319" s="114">
        <v>11692.3</v>
      </c>
      <c r="J319" s="58">
        <v>0</v>
      </c>
      <c r="K319" s="58">
        <v>0</v>
      </c>
      <c r="L319" s="58">
        <v>0</v>
      </c>
      <c r="M319" s="29"/>
    </row>
    <row r="320" spans="1:13" ht="52.15" customHeight="1">
      <c r="A320" s="63" t="s">
        <v>1032</v>
      </c>
      <c r="B320" s="44" t="s">
        <v>370</v>
      </c>
      <c r="C320" s="85" t="s">
        <v>455</v>
      </c>
      <c r="D320" s="84" t="s">
        <v>456</v>
      </c>
      <c r="E320" s="85" t="s">
        <v>127</v>
      </c>
      <c r="F320" s="85" t="s">
        <v>128</v>
      </c>
      <c r="G320" s="114">
        <v>14387</v>
      </c>
      <c r="H320" s="114">
        <v>9917.9</v>
      </c>
      <c r="I320" s="114">
        <v>14387</v>
      </c>
      <c r="J320" s="58">
        <v>0</v>
      </c>
      <c r="K320" s="58">
        <v>0</v>
      </c>
      <c r="L320" s="58">
        <v>0</v>
      </c>
      <c r="M320" s="29"/>
    </row>
    <row r="321" spans="1:13" ht="57" customHeight="1">
      <c r="A321" s="63" t="s">
        <v>1033</v>
      </c>
      <c r="B321" s="44" t="s">
        <v>370</v>
      </c>
      <c r="C321" s="85" t="s">
        <v>457</v>
      </c>
      <c r="D321" s="84" t="s">
        <v>458</v>
      </c>
      <c r="E321" s="85" t="s">
        <v>102</v>
      </c>
      <c r="F321" s="85" t="s">
        <v>103</v>
      </c>
      <c r="G321" s="114">
        <v>2270.4</v>
      </c>
      <c r="H321" s="114">
        <v>728.9</v>
      </c>
      <c r="I321" s="114">
        <v>2270.4</v>
      </c>
      <c r="J321" s="58">
        <v>0</v>
      </c>
      <c r="K321" s="58">
        <v>0</v>
      </c>
      <c r="L321" s="58">
        <v>0</v>
      </c>
      <c r="M321" s="29"/>
    </row>
    <row r="322" spans="1:13" ht="55.9" customHeight="1">
      <c r="A322" s="63" t="s">
        <v>1034</v>
      </c>
      <c r="B322" s="44" t="s">
        <v>370</v>
      </c>
      <c r="C322" s="85" t="s">
        <v>459</v>
      </c>
      <c r="D322" s="84" t="s">
        <v>460</v>
      </c>
      <c r="E322" s="85" t="s">
        <v>127</v>
      </c>
      <c r="F322" s="85" t="s">
        <v>128</v>
      </c>
      <c r="G322" s="114">
        <v>0</v>
      </c>
      <c r="H322" s="114">
        <v>4138.2</v>
      </c>
      <c r="I322" s="114">
        <v>0</v>
      </c>
      <c r="J322" s="58">
        <v>0</v>
      </c>
      <c r="K322" s="58">
        <v>0</v>
      </c>
      <c r="L322" s="58">
        <v>0</v>
      </c>
      <c r="M322" s="29"/>
    </row>
    <row r="323" spans="1:13" ht="52.5">
      <c r="A323" s="63" t="s">
        <v>1035</v>
      </c>
      <c r="B323" s="44" t="s">
        <v>370</v>
      </c>
      <c r="C323" s="85" t="s">
        <v>459</v>
      </c>
      <c r="D323" s="84" t="s">
        <v>460</v>
      </c>
      <c r="E323" s="85" t="s">
        <v>156</v>
      </c>
      <c r="F323" s="85" t="s">
        <v>157</v>
      </c>
      <c r="G323" s="114">
        <v>54299.1</v>
      </c>
      <c r="H323" s="114">
        <v>3784.4</v>
      </c>
      <c r="I323" s="114">
        <v>54299.1</v>
      </c>
      <c r="J323" s="58">
        <v>0</v>
      </c>
      <c r="K323" s="58">
        <v>0</v>
      </c>
      <c r="L323" s="58">
        <v>0</v>
      </c>
      <c r="M323" s="29"/>
    </row>
    <row r="324" spans="1:13" ht="52.5">
      <c r="A324" s="63" t="s">
        <v>1036</v>
      </c>
      <c r="B324" s="44" t="s">
        <v>370</v>
      </c>
      <c r="C324" s="85" t="s">
        <v>688</v>
      </c>
      <c r="D324" s="84" t="s">
        <v>685</v>
      </c>
      <c r="E324" s="85" t="s">
        <v>346</v>
      </c>
      <c r="F324" s="85" t="s">
        <v>347</v>
      </c>
      <c r="G324" s="114">
        <v>1997.6</v>
      </c>
      <c r="H324" s="114">
        <v>852.9</v>
      </c>
      <c r="I324" s="114">
        <v>1997.6</v>
      </c>
      <c r="J324" s="58">
        <v>0</v>
      </c>
      <c r="K324" s="58">
        <v>0</v>
      </c>
      <c r="L324" s="58">
        <v>0</v>
      </c>
      <c r="M324" s="29"/>
    </row>
    <row r="325" spans="1:13" ht="84">
      <c r="A325" s="63" t="s">
        <v>1037</v>
      </c>
      <c r="B325" s="44" t="s">
        <v>370</v>
      </c>
      <c r="C325" s="85" t="s">
        <v>689</v>
      </c>
      <c r="D325" s="84" t="s">
        <v>686</v>
      </c>
      <c r="E325" s="85" t="s">
        <v>215</v>
      </c>
      <c r="F325" s="85" t="s">
        <v>216</v>
      </c>
      <c r="G325" s="114">
        <v>1753.2</v>
      </c>
      <c r="H325" s="114">
        <v>0</v>
      </c>
      <c r="I325" s="114">
        <v>1753.2</v>
      </c>
      <c r="J325" s="58">
        <v>0</v>
      </c>
      <c r="K325" s="58">
        <v>0</v>
      </c>
      <c r="L325" s="58">
        <v>0</v>
      </c>
      <c r="M325" s="29"/>
    </row>
    <row r="326" spans="1:13" ht="52.5">
      <c r="A326" s="63" t="s">
        <v>1038</v>
      </c>
      <c r="B326" s="44" t="s">
        <v>370</v>
      </c>
      <c r="C326" s="85" t="s">
        <v>690</v>
      </c>
      <c r="D326" s="84" t="s">
        <v>687</v>
      </c>
      <c r="E326" s="85" t="s">
        <v>127</v>
      </c>
      <c r="F326" s="85" t="s">
        <v>128</v>
      </c>
      <c r="G326" s="114">
        <v>6230</v>
      </c>
      <c r="H326" s="114">
        <v>0</v>
      </c>
      <c r="I326" s="114">
        <v>6230</v>
      </c>
      <c r="J326" s="58">
        <v>0</v>
      </c>
      <c r="K326" s="58">
        <v>0</v>
      </c>
      <c r="L326" s="58">
        <v>0</v>
      </c>
      <c r="M326" s="29"/>
    </row>
    <row r="327" spans="1:13" ht="56.45" customHeight="1">
      <c r="A327" s="63" t="s">
        <v>1039</v>
      </c>
      <c r="B327" s="44" t="s">
        <v>370</v>
      </c>
      <c r="C327" s="85" t="s">
        <v>461</v>
      </c>
      <c r="D327" s="84" t="s">
        <v>462</v>
      </c>
      <c r="E327" s="85" t="s">
        <v>215</v>
      </c>
      <c r="F327" s="85" t="s">
        <v>216</v>
      </c>
      <c r="G327" s="114">
        <v>124478.2</v>
      </c>
      <c r="H327" s="114">
        <v>84408.5</v>
      </c>
      <c r="I327" s="114">
        <v>124478.2</v>
      </c>
      <c r="J327" s="58">
        <v>0</v>
      </c>
      <c r="K327" s="58">
        <v>0</v>
      </c>
      <c r="L327" s="58">
        <v>0</v>
      </c>
      <c r="M327" s="29"/>
    </row>
    <row r="328" spans="1:13" ht="52.9" customHeight="1">
      <c r="A328" s="63" t="s">
        <v>1040</v>
      </c>
      <c r="B328" s="44" t="s">
        <v>370</v>
      </c>
      <c r="C328" s="85" t="s">
        <v>463</v>
      </c>
      <c r="D328" s="84" t="s">
        <v>464</v>
      </c>
      <c r="E328" s="85" t="s">
        <v>156</v>
      </c>
      <c r="F328" s="85" t="s">
        <v>157</v>
      </c>
      <c r="G328" s="114">
        <v>289539.90000000002</v>
      </c>
      <c r="H328" s="114">
        <v>36158.6</v>
      </c>
      <c r="I328" s="114">
        <v>289539.90000000002</v>
      </c>
      <c r="J328" s="58">
        <v>0</v>
      </c>
      <c r="K328" s="58">
        <v>0</v>
      </c>
      <c r="L328" s="58">
        <v>0</v>
      </c>
      <c r="M328" s="29"/>
    </row>
    <row r="329" spans="1:13" ht="54" customHeight="1">
      <c r="A329" s="63" t="s">
        <v>1041</v>
      </c>
      <c r="B329" s="44" t="s">
        <v>370</v>
      </c>
      <c r="C329" s="85" t="s">
        <v>465</v>
      </c>
      <c r="D329" s="84" t="s">
        <v>466</v>
      </c>
      <c r="E329" s="85" t="s">
        <v>102</v>
      </c>
      <c r="F329" s="85" t="s">
        <v>103</v>
      </c>
      <c r="G329" s="114">
        <v>47809.5</v>
      </c>
      <c r="H329" s="58">
        <v>0</v>
      </c>
      <c r="I329" s="114">
        <v>44177.4</v>
      </c>
      <c r="J329" s="58">
        <v>0</v>
      </c>
      <c r="K329" s="58">
        <v>0</v>
      </c>
      <c r="L329" s="58">
        <v>0</v>
      </c>
      <c r="M329" s="29"/>
    </row>
    <row r="330" spans="1:13" ht="54" customHeight="1">
      <c r="A330" s="63" t="s">
        <v>1042</v>
      </c>
      <c r="B330" s="44" t="s">
        <v>370</v>
      </c>
      <c r="C330" s="85" t="s">
        <v>693</v>
      </c>
      <c r="D330" s="84" t="s">
        <v>691</v>
      </c>
      <c r="E330" s="85" t="s">
        <v>100</v>
      </c>
      <c r="F330" s="85" t="s">
        <v>101</v>
      </c>
      <c r="G330" s="114">
        <v>30150</v>
      </c>
      <c r="H330" s="58">
        <v>0</v>
      </c>
      <c r="I330" s="114">
        <v>30150</v>
      </c>
      <c r="J330" s="58">
        <v>0</v>
      </c>
      <c r="K330" s="58">
        <v>0</v>
      </c>
      <c r="L330" s="58">
        <v>0</v>
      </c>
      <c r="M330" s="29"/>
    </row>
    <row r="331" spans="1:13" ht="54" customHeight="1">
      <c r="A331" s="63" t="s">
        <v>1043</v>
      </c>
      <c r="B331" s="44" t="s">
        <v>370</v>
      </c>
      <c r="C331" s="85" t="s">
        <v>694</v>
      </c>
      <c r="D331" s="84" t="s">
        <v>692</v>
      </c>
      <c r="E331" s="85" t="s">
        <v>227</v>
      </c>
      <c r="F331" s="85" t="s">
        <v>228</v>
      </c>
      <c r="G331" s="114">
        <v>12740</v>
      </c>
      <c r="H331" s="58">
        <v>245</v>
      </c>
      <c r="I331" s="114">
        <v>12740</v>
      </c>
      <c r="J331" s="58">
        <v>0</v>
      </c>
      <c r="K331" s="58">
        <v>0</v>
      </c>
      <c r="L331" s="58">
        <v>0</v>
      </c>
      <c r="M331" s="29"/>
    </row>
    <row r="332" spans="1:13" ht="51.6" customHeight="1">
      <c r="A332" s="63" t="s">
        <v>1044</v>
      </c>
      <c r="B332" s="44" t="s">
        <v>370</v>
      </c>
      <c r="C332" s="85" t="s">
        <v>467</v>
      </c>
      <c r="D332" s="84" t="s">
        <v>468</v>
      </c>
      <c r="E332" s="85" t="s">
        <v>346</v>
      </c>
      <c r="F332" s="85" t="s">
        <v>347</v>
      </c>
      <c r="G332" s="114">
        <v>13828.7</v>
      </c>
      <c r="H332" s="114">
        <v>5082.1000000000004</v>
      </c>
      <c r="I332" s="114">
        <v>13828.7</v>
      </c>
      <c r="J332" s="58">
        <v>0</v>
      </c>
      <c r="K332" s="58">
        <v>0</v>
      </c>
      <c r="L332" s="58">
        <v>0</v>
      </c>
      <c r="M332" s="29"/>
    </row>
    <row r="333" spans="1:13" ht="51.6" customHeight="1">
      <c r="A333" s="63" t="s">
        <v>1045</v>
      </c>
      <c r="B333" s="44" t="s">
        <v>370</v>
      </c>
      <c r="C333" s="85" t="s">
        <v>469</v>
      </c>
      <c r="D333" s="84" t="s">
        <v>695</v>
      </c>
      <c r="E333" s="85" t="s">
        <v>156</v>
      </c>
      <c r="F333" s="85" t="s">
        <v>157</v>
      </c>
      <c r="G333" s="114">
        <v>20000</v>
      </c>
      <c r="H333" s="114">
        <v>0</v>
      </c>
      <c r="I333" s="114">
        <v>20000</v>
      </c>
      <c r="J333" s="58">
        <v>0</v>
      </c>
      <c r="K333" s="58">
        <v>0</v>
      </c>
      <c r="L333" s="58">
        <v>0</v>
      </c>
      <c r="M333" s="29"/>
    </row>
    <row r="334" spans="1:13" ht="51.6" customHeight="1">
      <c r="A334" s="63" t="s">
        <v>1046</v>
      </c>
      <c r="B334" s="44" t="s">
        <v>370</v>
      </c>
      <c r="C334" s="85" t="s">
        <v>470</v>
      </c>
      <c r="D334" s="84" t="s">
        <v>471</v>
      </c>
      <c r="E334" s="85" t="s">
        <v>215</v>
      </c>
      <c r="F334" s="85" t="s">
        <v>216</v>
      </c>
      <c r="G334" s="114">
        <v>69784</v>
      </c>
      <c r="H334" s="114">
        <v>69312.600000000006</v>
      </c>
      <c r="I334" s="114">
        <v>69784</v>
      </c>
      <c r="J334" s="58">
        <v>0</v>
      </c>
      <c r="K334" s="58">
        <v>0</v>
      </c>
      <c r="L334" s="58">
        <v>0</v>
      </c>
      <c r="M334" s="29"/>
    </row>
    <row r="335" spans="1:13" ht="55.9" customHeight="1">
      <c r="A335" s="63" t="s">
        <v>1047</v>
      </c>
      <c r="B335" s="44" t="s">
        <v>370</v>
      </c>
      <c r="C335" s="85" t="s">
        <v>472</v>
      </c>
      <c r="D335" s="84" t="s">
        <v>473</v>
      </c>
      <c r="E335" s="85" t="s">
        <v>127</v>
      </c>
      <c r="F335" s="85" t="s">
        <v>128</v>
      </c>
      <c r="G335" s="114">
        <v>10000</v>
      </c>
      <c r="H335" s="114">
        <v>9192.1</v>
      </c>
      <c r="I335" s="114">
        <v>10000</v>
      </c>
      <c r="J335" s="58">
        <v>0</v>
      </c>
      <c r="K335" s="58">
        <v>0</v>
      </c>
      <c r="L335" s="58">
        <v>0</v>
      </c>
      <c r="M335" s="29"/>
    </row>
    <row r="336" spans="1:13" ht="55.9" customHeight="1">
      <c r="A336" s="63" t="s">
        <v>1048</v>
      </c>
      <c r="B336" s="44" t="s">
        <v>370</v>
      </c>
      <c r="C336" s="85" t="s">
        <v>474</v>
      </c>
      <c r="D336" s="84" t="s">
        <v>475</v>
      </c>
      <c r="E336" s="85" t="s">
        <v>346</v>
      </c>
      <c r="F336" s="85" t="s">
        <v>347</v>
      </c>
      <c r="G336" s="114">
        <v>52100.5</v>
      </c>
      <c r="H336" s="114">
        <v>13153.9</v>
      </c>
      <c r="I336" s="114">
        <v>52100.5</v>
      </c>
      <c r="J336" s="58">
        <v>0</v>
      </c>
      <c r="K336" s="58">
        <v>0</v>
      </c>
      <c r="L336" s="58">
        <v>0</v>
      </c>
      <c r="M336" s="29"/>
    </row>
    <row r="337" spans="1:13" ht="51.6" customHeight="1">
      <c r="A337" s="63" t="s">
        <v>1049</v>
      </c>
      <c r="B337" s="44" t="s">
        <v>370</v>
      </c>
      <c r="C337" s="85" t="s">
        <v>476</v>
      </c>
      <c r="D337" s="84" t="s">
        <v>477</v>
      </c>
      <c r="E337" s="85" t="s">
        <v>346</v>
      </c>
      <c r="F337" s="85" t="s">
        <v>347</v>
      </c>
      <c r="G337" s="114">
        <v>10126.700000000001</v>
      </c>
      <c r="H337" s="58">
        <v>0</v>
      </c>
      <c r="I337" s="114">
        <v>10126.700000000001</v>
      </c>
      <c r="J337" s="58">
        <v>0</v>
      </c>
      <c r="K337" s="58">
        <v>0</v>
      </c>
      <c r="L337" s="58">
        <v>0</v>
      </c>
      <c r="M337" s="29"/>
    </row>
    <row r="338" spans="1:13" ht="51.6" customHeight="1">
      <c r="A338" s="63" t="s">
        <v>1050</v>
      </c>
      <c r="B338" s="44" t="s">
        <v>370</v>
      </c>
      <c r="C338" s="85" t="s">
        <v>478</v>
      </c>
      <c r="D338" s="84" t="s">
        <v>479</v>
      </c>
      <c r="E338" s="85" t="s">
        <v>156</v>
      </c>
      <c r="F338" s="85" t="s">
        <v>157</v>
      </c>
      <c r="G338" s="114">
        <v>2608198.4</v>
      </c>
      <c r="H338" s="114">
        <v>831008.1</v>
      </c>
      <c r="I338" s="114">
        <v>2615064.9</v>
      </c>
      <c r="J338" s="58">
        <v>0</v>
      </c>
      <c r="K338" s="58">
        <v>0</v>
      </c>
      <c r="L338" s="58">
        <v>0</v>
      </c>
      <c r="M338" s="29"/>
    </row>
    <row r="339" spans="1:13" ht="51.6" customHeight="1">
      <c r="A339" s="63" t="s">
        <v>1051</v>
      </c>
      <c r="B339" s="44" t="s">
        <v>370</v>
      </c>
      <c r="C339" s="85" t="s">
        <v>478</v>
      </c>
      <c r="D339" s="84" t="s">
        <v>479</v>
      </c>
      <c r="E339" s="85" t="s">
        <v>231</v>
      </c>
      <c r="F339" s="85" t="s">
        <v>232</v>
      </c>
      <c r="G339" s="114">
        <v>6866.5</v>
      </c>
      <c r="H339" s="114">
        <v>0</v>
      </c>
      <c r="I339" s="114">
        <v>0</v>
      </c>
      <c r="J339" s="58">
        <v>0</v>
      </c>
      <c r="K339" s="58">
        <v>0</v>
      </c>
      <c r="L339" s="58">
        <v>0</v>
      </c>
      <c r="M339" s="29"/>
    </row>
    <row r="340" spans="1:13" ht="50.45" customHeight="1">
      <c r="A340" s="63" t="s">
        <v>1052</v>
      </c>
      <c r="B340" s="44" t="s">
        <v>370</v>
      </c>
      <c r="C340" s="85" t="s">
        <v>480</v>
      </c>
      <c r="D340" s="84" t="s">
        <v>481</v>
      </c>
      <c r="E340" s="85" t="s">
        <v>215</v>
      </c>
      <c r="F340" s="85" t="s">
        <v>216</v>
      </c>
      <c r="G340" s="114">
        <v>29220.9</v>
      </c>
      <c r="H340" s="114">
        <v>153.6</v>
      </c>
      <c r="I340" s="114">
        <v>29220.9</v>
      </c>
      <c r="J340" s="58">
        <v>0</v>
      </c>
      <c r="K340" s="58">
        <v>0</v>
      </c>
      <c r="L340" s="58">
        <v>0</v>
      </c>
      <c r="M340" s="29"/>
    </row>
    <row r="341" spans="1:13" s="81" customFormat="1" ht="53.45" customHeight="1">
      <c r="A341" s="63" t="s">
        <v>1053</v>
      </c>
      <c r="B341" s="44" t="s">
        <v>370</v>
      </c>
      <c r="C341" s="85" t="s">
        <v>697</v>
      </c>
      <c r="D341" s="84" t="s">
        <v>696</v>
      </c>
      <c r="E341" s="85" t="s">
        <v>329</v>
      </c>
      <c r="F341" s="85" t="s">
        <v>330</v>
      </c>
      <c r="G341" s="114">
        <v>10680</v>
      </c>
      <c r="H341" s="114">
        <v>0</v>
      </c>
      <c r="I341" s="114">
        <v>10680</v>
      </c>
      <c r="J341" s="58">
        <v>0</v>
      </c>
      <c r="K341" s="58">
        <v>0</v>
      </c>
      <c r="L341" s="58">
        <v>0</v>
      </c>
      <c r="M341" s="88"/>
    </row>
    <row r="342" spans="1:13" s="81" customFormat="1" ht="53.45" customHeight="1">
      <c r="A342" s="63" t="s">
        <v>1054</v>
      </c>
      <c r="B342" s="44" t="s">
        <v>370</v>
      </c>
      <c r="C342" s="85" t="s">
        <v>698</v>
      </c>
      <c r="D342" s="84" t="s">
        <v>482</v>
      </c>
      <c r="E342" s="85" t="s">
        <v>346</v>
      </c>
      <c r="F342" s="85" t="s">
        <v>347</v>
      </c>
      <c r="G342" s="114">
        <v>123620.1</v>
      </c>
      <c r="H342" s="114">
        <v>123620.1</v>
      </c>
      <c r="I342" s="114">
        <v>123620.1</v>
      </c>
      <c r="J342" s="58">
        <v>0</v>
      </c>
      <c r="K342" s="58">
        <v>0</v>
      </c>
      <c r="L342" s="58">
        <v>0</v>
      </c>
      <c r="M342" s="88"/>
    </row>
    <row r="343" spans="1:13" ht="53.45" customHeight="1">
      <c r="A343" s="63" t="s">
        <v>1055</v>
      </c>
      <c r="B343" s="44" t="s">
        <v>370</v>
      </c>
      <c r="C343" s="85" t="s">
        <v>483</v>
      </c>
      <c r="D343" s="84" t="s">
        <v>484</v>
      </c>
      <c r="E343" s="85" t="s">
        <v>201</v>
      </c>
      <c r="F343" s="85" t="s">
        <v>202</v>
      </c>
      <c r="G343" s="114">
        <v>21000</v>
      </c>
      <c r="H343" s="114">
        <v>2705.2</v>
      </c>
      <c r="I343" s="114">
        <v>21000</v>
      </c>
      <c r="J343" s="58">
        <v>0</v>
      </c>
      <c r="K343" s="58">
        <v>0</v>
      </c>
      <c r="L343" s="58">
        <v>0</v>
      </c>
      <c r="M343" s="29"/>
    </row>
    <row r="344" spans="1:13" ht="53.45" customHeight="1">
      <c r="A344" s="63" t="s">
        <v>1056</v>
      </c>
      <c r="B344" s="44" t="s">
        <v>370</v>
      </c>
      <c r="C344" s="85" t="s">
        <v>483</v>
      </c>
      <c r="D344" s="84" t="s">
        <v>484</v>
      </c>
      <c r="E344" s="85" t="s">
        <v>346</v>
      </c>
      <c r="F344" s="85" t="s">
        <v>347</v>
      </c>
      <c r="G344" s="114">
        <v>0</v>
      </c>
      <c r="H344" s="114">
        <v>0</v>
      </c>
      <c r="I344" s="114">
        <v>43300.1</v>
      </c>
      <c r="J344" s="58">
        <v>0</v>
      </c>
      <c r="K344" s="58">
        <v>0</v>
      </c>
      <c r="L344" s="58">
        <v>0</v>
      </c>
      <c r="M344" s="29"/>
    </row>
    <row r="345" spans="1:13" ht="21">
      <c r="A345" s="63"/>
      <c r="B345" s="82"/>
      <c r="C345" s="93" t="s">
        <v>485</v>
      </c>
      <c r="D345" s="95" t="s">
        <v>486</v>
      </c>
      <c r="E345" s="64"/>
      <c r="F345" s="64"/>
      <c r="G345" s="42">
        <f t="shared" ref="G345:L345" si="18">SUM(G346:G361)</f>
        <v>2562845.5999999996</v>
      </c>
      <c r="H345" s="42">
        <f t="shared" si="18"/>
        <v>1475835.8</v>
      </c>
      <c r="I345" s="42">
        <f t="shared" si="18"/>
        <v>2669097.4</v>
      </c>
      <c r="J345" s="42">
        <f t="shared" si="18"/>
        <v>0</v>
      </c>
      <c r="K345" s="42">
        <f t="shared" si="18"/>
        <v>0</v>
      </c>
      <c r="L345" s="42">
        <f t="shared" si="18"/>
        <v>0</v>
      </c>
      <c r="M345" s="24"/>
    </row>
    <row r="346" spans="1:13" ht="52.5">
      <c r="A346" s="63" t="s">
        <v>1057</v>
      </c>
      <c r="B346" s="82" t="s">
        <v>370</v>
      </c>
      <c r="C346" s="61" t="s">
        <v>487</v>
      </c>
      <c r="D346" s="49" t="s">
        <v>488</v>
      </c>
      <c r="E346" s="64" t="s">
        <v>144</v>
      </c>
      <c r="F346" s="64" t="s">
        <v>145</v>
      </c>
      <c r="G346" s="59">
        <v>41149.699999999997</v>
      </c>
      <c r="H346" s="59">
        <v>19925.599999999999</v>
      </c>
      <c r="I346" s="59">
        <v>41440.699999999997</v>
      </c>
      <c r="J346" s="58">
        <v>0</v>
      </c>
      <c r="K346" s="58">
        <v>0</v>
      </c>
      <c r="L346" s="58">
        <v>0</v>
      </c>
      <c r="M346" s="29"/>
    </row>
    <row r="347" spans="1:13" ht="52.5">
      <c r="A347" s="63" t="s">
        <v>1058</v>
      </c>
      <c r="B347" s="82" t="s">
        <v>370</v>
      </c>
      <c r="C347" s="61" t="s">
        <v>489</v>
      </c>
      <c r="D347" s="49" t="s">
        <v>490</v>
      </c>
      <c r="E347" s="45" t="s">
        <v>102</v>
      </c>
      <c r="F347" s="64" t="s">
        <v>103</v>
      </c>
      <c r="G347" s="58">
        <v>219.9</v>
      </c>
      <c r="H347" s="58">
        <v>14.5</v>
      </c>
      <c r="I347" s="58">
        <v>219.9</v>
      </c>
      <c r="J347" s="58">
        <v>0</v>
      </c>
      <c r="K347" s="58">
        <v>0</v>
      </c>
      <c r="L347" s="58">
        <v>0</v>
      </c>
      <c r="M347" s="29"/>
    </row>
    <row r="348" spans="1:13" ht="52.5">
      <c r="A348" s="63" t="s">
        <v>1059</v>
      </c>
      <c r="B348" s="82" t="s">
        <v>370</v>
      </c>
      <c r="C348" s="61" t="s">
        <v>491</v>
      </c>
      <c r="D348" s="49" t="s">
        <v>492</v>
      </c>
      <c r="E348" s="45" t="s">
        <v>158</v>
      </c>
      <c r="F348" s="64" t="s">
        <v>159</v>
      </c>
      <c r="G348" s="58">
        <v>6749.6</v>
      </c>
      <c r="H348" s="58">
        <v>5699.5</v>
      </c>
      <c r="I348" s="58">
        <v>6749.6</v>
      </c>
      <c r="J348" s="58">
        <v>0</v>
      </c>
      <c r="K348" s="58">
        <v>0</v>
      </c>
      <c r="L348" s="58">
        <v>0</v>
      </c>
      <c r="M348" s="29"/>
    </row>
    <row r="349" spans="1:13" ht="52.5">
      <c r="A349" s="63" t="s">
        <v>1060</v>
      </c>
      <c r="B349" s="82" t="s">
        <v>370</v>
      </c>
      <c r="C349" s="64" t="s">
        <v>493</v>
      </c>
      <c r="D349" s="49" t="s">
        <v>494</v>
      </c>
      <c r="E349" s="45" t="s">
        <v>213</v>
      </c>
      <c r="F349" s="64" t="s">
        <v>214</v>
      </c>
      <c r="G349" s="58">
        <v>13471.8</v>
      </c>
      <c r="H349" s="58">
        <v>0</v>
      </c>
      <c r="I349" s="58">
        <v>13471.8</v>
      </c>
      <c r="J349" s="58">
        <v>0</v>
      </c>
      <c r="K349" s="58">
        <v>0</v>
      </c>
      <c r="L349" s="58">
        <v>0</v>
      </c>
      <c r="M349" s="29"/>
    </row>
    <row r="350" spans="1:13" ht="52.5">
      <c r="A350" s="63" t="s">
        <v>1061</v>
      </c>
      <c r="B350" s="82" t="s">
        <v>370</v>
      </c>
      <c r="C350" s="64" t="s">
        <v>495</v>
      </c>
      <c r="D350" s="49" t="s">
        <v>496</v>
      </c>
      <c r="E350" s="45" t="s">
        <v>158</v>
      </c>
      <c r="F350" s="64" t="s">
        <v>159</v>
      </c>
      <c r="G350" s="58">
        <v>608175</v>
      </c>
      <c r="H350" s="58">
        <v>285730.2</v>
      </c>
      <c r="I350" s="58">
        <v>609829.5</v>
      </c>
      <c r="J350" s="58">
        <v>0</v>
      </c>
      <c r="K350" s="58">
        <v>0</v>
      </c>
      <c r="L350" s="58">
        <v>0</v>
      </c>
      <c r="M350" s="29"/>
    </row>
    <row r="351" spans="1:13" ht="84">
      <c r="A351" s="63" t="s">
        <v>1062</v>
      </c>
      <c r="B351" s="82" t="s">
        <v>370</v>
      </c>
      <c r="C351" s="64" t="s">
        <v>700</v>
      </c>
      <c r="D351" s="49" t="s">
        <v>699</v>
      </c>
      <c r="E351" s="45" t="s">
        <v>156</v>
      </c>
      <c r="F351" s="64" t="s">
        <v>157</v>
      </c>
      <c r="G351" s="58">
        <v>4241.6000000000004</v>
      </c>
      <c r="H351" s="58">
        <v>4241.6000000000004</v>
      </c>
      <c r="I351" s="58">
        <v>4241.6000000000004</v>
      </c>
      <c r="J351" s="58">
        <v>0</v>
      </c>
      <c r="K351" s="58">
        <v>0</v>
      </c>
      <c r="L351" s="58">
        <v>0</v>
      </c>
      <c r="M351" s="29"/>
    </row>
    <row r="352" spans="1:13" ht="52.5">
      <c r="A352" s="63" t="s">
        <v>1063</v>
      </c>
      <c r="B352" s="82" t="s">
        <v>370</v>
      </c>
      <c r="C352" s="64" t="s">
        <v>497</v>
      </c>
      <c r="D352" s="49" t="s">
        <v>498</v>
      </c>
      <c r="E352" s="45" t="s">
        <v>156</v>
      </c>
      <c r="F352" s="64" t="s">
        <v>157</v>
      </c>
      <c r="G352" s="58">
        <v>12682.5</v>
      </c>
      <c r="H352" s="58">
        <v>12682.6</v>
      </c>
      <c r="I352" s="58">
        <v>12682.5</v>
      </c>
      <c r="J352" s="58">
        <v>0</v>
      </c>
      <c r="K352" s="58">
        <v>0</v>
      </c>
      <c r="L352" s="58">
        <v>0</v>
      </c>
      <c r="M352" s="29"/>
    </row>
    <row r="353" spans="1:13" ht="52.5">
      <c r="A353" s="63" t="s">
        <v>1064</v>
      </c>
      <c r="B353" s="82" t="s">
        <v>370</v>
      </c>
      <c r="C353" s="64" t="s">
        <v>499</v>
      </c>
      <c r="D353" s="49" t="s">
        <v>500</v>
      </c>
      <c r="E353" s="45" t="s">
        <v>156</v>
      </c>
      <c r="F353" s="64" t="s">
        <v>157</v>
      </c>
      <c r="G353" s="58">
        <v>12822</v>
      </c>
      <c r="H353" s="58">
        <v>12821.9</v>
      </c>
      <c r="I353" s="58">
        <v>12822</v>
      </c>
      <c r="J353" s="58">
        <v>0</v>
      </c>
      <c r="K353" s="58">
        <v>0</v>
      </c>
      <c r="L353" s="58">
        <v>0</v>
      </c>
      <c r="M353" s="29"/>
    </row>
    <row r="354" spans="1:13" ht="52.5">
      <c r="A354" s="63" t="s">
        <v>1065</v>
      </c>
      <c r="B354" s="82" t="s">
        <v>370</v>
      </c>
      <c r="C354" s="64" t="s">
        <v>501</v>
      </c>
      <c r="D354" s="49" t="s">
        <v>502</v>
      </c>
      <c r="E354" s="45" t="s">
        <v>201</v>
      </c>
      <c r="F354" s="64" t="s">
        <v>202</v>
      </c>
      <c r="G354" s="58">
        <v>79097.100000000006</v>
      </c>
      <c r="H354" s="58">
        <v>77672.2</v>
      </c>
      <c r="I354" s="58">
        <v>80950</v>
      </c>
      <c r="J354" s="58">
        <v>0</v>
      </c>
      <c r="K354" s="58">
        <v>0</v>
      </c>
      <c r="L354" s="58">
        <v>0</v>
      </c>
      <c r="M354" s="29"/>
    </row>
    <row r="355" spans="1:13" ht="73.5">
      <c r="A355" s="63" t="s">
        <v>1066</v>
      </c>
      <c r="B355" s="82" t="s">
        <v>370</v>
      </c>
      <c r="C355" s="64" t="s">
        <v>503</v>
      </c>
      <c r="D355" s="49" t="s">
        <v>504</v>
      </c>
      <c r="E355" s="45" t="s">
        <v>201</v>
      </c>
      <c r="F355" s="64" t="s">
        <v>202</v>
      </c>
      <c r="G355" s="58">
        <v>198.6</v>
      </c>
      <c r="H355" s="58">
        <v>105.4</v>
      </c>
      <c r="I355" s="58">
        <v>204.2</v>
      </c>
      <c r="J355" s="58">
        <v>0</v>
      </c>
      <c r="K355" s="58">
        <v>0</v>
      </c>
      <c r="L355" s="58">
        <v>0</v>
      </c>
      <c r="M355" s="29"/>
    </row>
    <row r="356" spans="1:13" ht="52.5">
      <c r="A356" s="63" t="s">
        <v>1067</v>
      </c>
      <c r="B356" s="82" t="s">
        <v>370</v>
      </c>
      <c r="C356" s="64" t="s">
        <v>505</v>
      </c>
      <c r="D356" s="49" t="s">
        <v>506</v>
      </c>
      <c r="E356" s="45" t="s">
        <v>201</v>
      </c>
      <c r="F356" s="64" t="s">
        <v>202</v>
      </c>
      <c r="G356" s="58">
        <v>476923.9</v>
      </c>
      <c r="H356" s="58">
        <v>262023.8</v>
      </c>
      <c r="I356" s="58">
        <v>538494.4</v>
      </c>
      <c r="J356" s="58">
        <v>0</v>
      </c>
      <c r="K356" s="58">
        <v>0</v>
      </c>
      <c r="L356" s="58">
        <v>0</v>
      </c>
      <c r="M356" s="29"/>
    </row>
    <row r="357" spans="1:13" ht="52.5">
      <c r="A357" s="63" t="s">
        <v>1068</v>
      </c>
      <c r="B357" s="82" t="s">
        <v>370</v>
      </c>
      <c r="C357" s="64" t="s">
        <v>507</v>
      </c>
      <c r="D357" s="49" t="s">
        <v>508</v>
      </c>
      <c r="E357" s="45" t="s">
        <v>227</v>
      </c>
      <c r="F357" s="64" t="s">
        <v>228</v>
      </c>
      <c r="G357" s="58">
        <v>398547.8</v>
      </c>
      <c r="H357" s="58">
        <v>161141.1</v>
      </c>
      <c r="I357" s="58">
        <v>398547.8</v>
      </c>
      <c r="J357" s="58">
        <v>0</v>
      </c>
      <c r="K357" s="58">
        <v>0</v>
      </c>
      <c r="L357" s="58">
        <v>0</v>
      </c>
      <c r="M357" s="29"/>
    </row>
    <row r="358" spans="1:13" ht="52.5">
      <c r="A358" s="63" t="s">
        <v>1069</v>
      </c>
      <c r="B358" s="82" t="s">
        <v>370</v>
      </c>
      <c r="C358" s="64" t="s">
        <v>509</v>
      </c>
      <c r="D358" s="49" t="s">
        <v>510</v>
      </c>
      <c r="E358" s="45" t="s">
        <v>158</v>
      </c>
      <c r="F358" s="64" t="s">
        <v>159</v>
      </c>
      <c r="G358" s="58">
        <v>288339.20000000001</v>
      </c>
      <c r="H358" s="58">
        <v>188618.9</v>
      </c>
      <c r="I358" s="58">
        <v>288339.20000000001</v>
      </c>
      <c r="J358" s="58">
        <v>0</v>
      </c>
      <c r="K358" s="58">
        <v>0</v>
      </c>
      <c r="L358" s="58">
        <v>0</v>
      </c>
      <c r="M358" s="29"/>
    </row>
    <row r="359" spans="1:13" ht="52.5">
      <c r="A359" s="63" t="s">
        <v>1070</v>
      </c>
      <c r="B359" s="82" t="s">
        <v>370</v>
      </c>
      <c r="C359" s="64" t="s">
        <v>511</v>
      </c>
      <c r="D359" s="49" t="s">
        <v>512</v>
      </c>
      <c r="E359" s="45" t="s">
        <v>158</v>
      </c>
      <c r="F359" s="64" t="s">
        <v>159</v>
      </c>
      <c r="G359" s="58">
        <v>1330.9</v>
      </c>
      <c r="H359" s="58">
        <v>460</v>
      </c>
      <c r="I359" s="58">
        <v>1330.9</v>
      </c>
      <c r="J359" s="58">
        <v>0</v>
      </c>
      <c r="K359" s="58">
        <v>0</v>
      </c>
      <c r="L359" s="58">
        <v>0</v>
      </c>
      <c r="M359" s="29"/>
    </row>
    <row r="360" spans="1:13" ht="73.5">
      <c r="A360" s="63" t="s">
        <v>1071</v>
      </c>
      <c r="B360" s="82" t="s">
        <v>370</v>
      </c>
      <c r="C360" s="64" t="s">
        <v>513</v>
      </c>
      <c r="D360" s="49" t="s">
        <v>514</v>
      </c>
      <c r="E360" s="45" t="s">
        <v>215</v>
      </c>
      <c r="F360" s="64" t="s">
        <v>216</v>
      </c>
      <c r="G360" s="58">
        <v>442367.1</v>
      </c>
      <c r="H360" s="58">
        <v>363442.5</v>
      </c>
      <c r="I360" s="58">
        <v>481920.2</v>
      </c>
      <c r="J360" s="58">
        <v>0</v>
      </c>
      <c r="K360" s="58">
        <v>0</v>
      </c>
      <c r="L360" s="58">
        <v>0</v>
      </c>
      <c r="M360" s="29"/>
    </row>
    <row r="361" spans="1:13" ht="52.5">
      <c r="A361" s="63" t="s">
        <v>1072</v>
      </c>
      <c r="B361" s="82" t="s">
        <v>370</v>
      </c>
      <c r="C361" s="64" t="s">
        <v>515</v>
      </c>
      <c r="D361" s="49" t="s">
        <v>516</v>
      </c>
      <c r="E361" s="45" t="s">
        <v>144</v>
      </c>
      <c r="F361" s="64" t="s">
        <v>145</v>
      </c>
      <c r="G361" s="58">
        <v>176528.9</v>
      </c>
      <c r="H361" s="58">
        <v>81256</v>
      </c>
      <c r="I361" s="58">
        <v>177853.1</v>
      </c>
      <c r="J361" s="58">
        <v>0</v>
      </c>
      <c r="K361" s="58">
        <v>0</v>
      </c>
      <c r="L361" s="58">
        <v>0</v>
      </c>
      <c r="M361" s="29"/>
    </row>
    <row r="362" spans="1:13">
      <c r="A362" s="63"/>
      <c r="B362" s="94"/>
      <c r="C362" s="93" t="s">
        <v>517</v>
      </c>
      <c r="D362" s="96" t="s">
        <v>518</v>
      </c>
      <c r="E362" s="74"/>
      <c r="F362" s="104"/>
      <c r="G362" s="115">
        <f>SUM(G363:G370)</f>
        <v>1405731.6</v>
      </c>
      <c r="H362" s="115">
        <f t="shared" ref="H362:L362" si="19">SUM(H363:H370)</f>
        <v>828061.4</v>
      </c>
      <c r="I362" s="115">
        <f t="shared" si="19"/>
        <v>1412337.3</v>
      </c>
      <c r="J362" s="115">
        <f t="shared" si="19"/>
        <v>0</v>
      </c>
      <c r="K362" s="115">
        <f t="shared" si="19"/>
        <v>0</v>
      </c>
      <c r="L362" s="115">
        <f t="shared" si="19"/>
        <v>0</v>
      </c>
      <c r="M362" s="40"/>
    </row>
    <row r="363" spans="1:13" ht="115.5">
      <c r="A363" s="63" t="s">
        <v>1073</v>
      </c>
      <c r="B363" s="82" t="s">
        <v>370</v>
      </c>
      <c r="C363" s="64" t="s">
        <v>519</v>
      </c>
      <c r="D363" s="49" t="s">
        <v>520</v>
      </c>
      <c r="E363" s="45" t="s">
        <v>100</v>
      </c>
      <c r="F363" s="64" t="s">
        <v>101</v>
      </c>
      <c r="G363" s="58">
        <v>31826.1</v>
      </c>
      <c r="H363" s="59">
        <v>18020.3</v>
      </c>
      <c r="I363" s="58">
        <v>31826.1</v>
      </c>
      <c r="J363" s="59">
        <v>0</v>
      </c>
      <c r="K363" s="59">
        <v>0</v>
      </c>
      <c r="L363" s="59">
        <v>0</v>
      </c>
      <c r="M363" s="40"/>
    </row>
    <row r="364" spans="1:13" ht="52.5">
      <c r="A364" s="63" t="s">
        <v>1074</v>
      </c>
      <c r="B364" s="82" t="s">
        <v>370</v>
      </c>
      <c r="C364" s="64" t="s">
        <v>521</v>
      </c>
      <c r="D364" s="97" t="s">
        <v>522</v>
      </c>
      <c r="E364" s="45" t="s">
        <v>102</v>
      </c>
      <c r="F364" s="64" t="s">
        <v>103</v>
      </c>
      <c r="G364" s="59">
        <v>12618.5</v>
      </c>
      <c r="H364" s="58">
        <v>12618.5</v>
      </c>
      <c r="I364" s="59">
        <v>17313.400000000001</v>
      </c>
      <c r="J364" s="59">
        <v>0</v>
      </c>
      <c r="K364" s="59">
        <v>0</v>
      </c>
      <c r="L364" s="59">
        <v>0</v>
      </c>
      <c r="M364" s="28"/>
    </row>
    <row r="365" spans="1:13" ht="52.5">
      <c r="A365" s="63" t="s">
        <v>1075</v>
      </c>
      <c r="B365" s="82" t="s">
        <v>370</v>
      </c>
      <c r="C365" s="64" t="s">
        <v>523</v>
      </c>
      <c r="D365" s="97" t="s">
        <v>524</v>
      </c>
      <c r="E365" s="45" t="s">
        <v>525</v>
      </c>
      <c r="F365" s="64" t="s">
        <v>526</v>
      </c>
      <c r="G365" s="59">
        <v>2470.5</v>
      </c>
      <c r="H365" s="58">
        <v>2470.5</v>
      </c>
      <c r="I365" s="59">
        <v>3562.1</v>
      </c>
      <c r="J365" s="59">
        <v>0</v>
      </c>
      <c r="K365" s="59">
        <v>0</v>
      </c>
      <c r="L365" s="59">
        <v>0</v>
      </c>
      <c r="M365" s="28"/>
    </row>
    <row r="366" spans="1:13" ht="52.5">
      <c r="A366" s="63" t="s">
        <v>1076</v>
      </c>
      <c r="B366" s="82" t="s">
        <v>370</v>
      </c>
      <c r="C366" s="64" t="s">
        <v>523</v>
      </c>
      <c r="D366" s="97" t="s">
        <v>524</v>
      </c>
      <c r="E366" s="45" t="s">
        <v>102</v>
      </c>
      <c r="F366" s="64" t="s">
        <v>103</v>
      </c>
      <c r="G366" s="59">
        <v>2280.3000000000002</v>
      </c>
      <c r="H366" s="58">
        <v>2280.3000000000002</v>
      </c>
      <c r="I366" s="59">
        <v>3099.5</v>
      </c>
      <c r="J366" s="59">
        <v>0</v>
      </c>
      <c r="K366" s="59">
        <v>0</v>
      </c>
      <c r="L366" s="59">
        <v>0</v>
      </c>
      <c r="M366" s="28"/>
    </row>
    <row r="367" spans="1:13" ht="52.5">
      <c r="A367" s="63" t="s">
        <v>1077</v>
      </c>
      <c r="B367" s="82" t="s">
        <v>370</v>
      </c>
      <c r="C367" s="64" t="s">
        <v>527</v>
      </c>
      <c r="D367" s="97" t="s">
        <v>528</v>
      </c>
      <c r="E367" s="45" t="s">
        <v>215</v>
      </c>
      <c r="F367" s="64" t="s">
        <v>216</v>
      </c>
      <c r="G367" s="59">
        <v>105060.4</v>
      </c>
      <c r="H367" s="59">
        <v>18253.900000000001</v>
      </c>
      <c r="I367" s="59">
        <v>105060.4</v>
      </c>
      <c r="J367" s="59">
        <v>0</v>
      </c>
      <c r="K367" s="59">
        <v>0</v>
      </c>
      <c r="L367" s="59">
        <v>0</v>
      </c>
      <c r="M367" s="28"/>
    </row>
    <row r="368" spans="1:13" ht="94.5">
      <c r="A368" s="63" t="s">
        <v>1078</v>
      </c>
      <c r="B368" s="82" t="s">
        <v>370</v>
      </c>
      <c r="C368" s="64" t="s">
        <v>529</v>
      </c>
      <c r="D368" s="97" t="s">
        <v>530</v>
      </c>
      <c r="E368" s="45" t="s">
        <v>100</v>
      </c>
      <c r="F368" s="64" t="s">
        <v>101</v>
      </c>
      <c r="G368" s="59">
        <v>1130786</v>
      </c>
      <c r="H368" s="59">
        <v>694514.6</v>
      </c>
      <c r="I368" s="59">
        <v>1130786</v>
      </c>
      <c r="J368" s="59">
        <v>0</v>
      </c>
      <c r="K368" s="59">
        <v>0</v>
      </c>
      <c r="L368" s="59">
        <v>0</v>
      </c>
      <c r="M368" s="28"/>
    </row>
    <row r="369" spans="1:13" ht="115.5">
      <c r="A369" s="63" t="s">
        <v>1079</v>
      </c>
      <c r="B369" s="82" t="s">
        <v>370</v>
      </c>
      <c r="C369" s="64" t="s">
        <v>531</v>
      </c>
      <c r="D369" s="97" t="s">
        <v>532</v>
      </c>
      <c r="E369" s="45" t="s">
        <v>100</v>
      </c>
      <c r="F369" s="64" t="s">
        <v>101</v>
      </c>
      <c r="G369" s="59">
        <v>120689.8</v>
      </c>
      <c r="H369" s="59">
        <v>79222.8</v>
      </c>
      <c r="I369" s="59">
        <v>120689.8</v>
      </c>
      <c r="J369" s="59">
        <v>0</v>
      </c>
      <c r="K369" s="59">
        <v>0</v>
      </c>
      <c r="L369" s="59">
        <v>0</v>
      </c>
      <c r="M369" s="28"/>
    </row>
    <row r="370" spans="1:13" ht="52.5">
      <c r="A370" s="63" t="s">
        <v>1080</v>
      </c>
      <c r="B370" s="82" t="s">
        <v>370</v>
      </c>
      <c r="C370" s="64" t="s">
        <v>533</v>
      </c>
      <c r="D370" s="97" t="s">
        <v>534</v>
      </c>
      <c r="E370" s="45" t="s">
        <v>215</v>
      </c>
      <c r="F370" s="64" t="s">
        <v>216</v>
      </c>
      <c r="G370" s="59">
        <v>0</v>
      </c>
      <c r="H370" s="59">
        <v>680.5</v>
      </c>
      <c r="I370" s="59">
        <v>0</v>
      </c>
      <c r="J370" s="59">
        <v>0</v>
      </c>
      <c r="K370" s="59">
        <v>0</v>
      </c>
      <c r="L370" s="59">
        <v>0</v>
      </c>
      <c r="M370" s="28"/>
    </row>
    <row r="371" spans="1:13" ht="21">
      <c r="A371" s="63"/>
      <c r="B371" s="73"/>
      <c r="C371" s="93" t="s">
        <v>535</v>
      </c>
      <c r="D371" s="51" t="s">
        <v>536</v>
      </c>
      <c r="E371" s="47"/>
      <c r="F371" s="52"/>
      <c r="G371" s="42">
        <f>SUM(G372:G375)</f>
        <v>7587.9</v>
      </c>
      <c r="H371" s="42">
        <f>SUM(H372:H375)</f>
        <v>6666.4</v>
      </c>
      <c r="I371" s="42">
        <f t="shared" ref="I371:L371" si="20">SUM(I372:I375)</f>
        <v>9423.7999999999993</v>
      </c>
      <c r="J371" s="42">
        <f t="shared" si="20"/>
        <v>4200</v>
      </c>
      <c r="K371" s="42">
        <f t="shared" si="20"/>
        <v>4200</v>
      </c>
      <c r="L371" s="42">
        <f t="shared" si="20"/>
        <v>4200</v>
      </c>
      <c r="M371" s="24"/>
    </row>
    <row r="372" spans="1:13" ht="42">
      <c r="A372" s="63" t="s">
        <v>1081</v>
      </c>
      <c r="B372" s="82" t="s">
        <v>537</v>
      </c>
      <c r="C372" s="64" t="s">
        <v>538</v>
      </c>
      <c r="D372" s="60" t="s">
        <v>539</v>
      </c>
      <c r="E372" s="47" t="s">
        <v>102</v>
      </c>
      <c r="F372" s="63" t="s">
        <v>103</v>
      </c>
      <c r="G372" s="59">
        <v>-247.8</v>
      </c>
      <c r="H372" s="59">
        <v>-247.8</v>
      </c>
      <c r="I372" s="59">
        <v>-220.7</v>
      </c>
      <c r="J372" s="58">
        <v>0</v>
      </c>
      <c r="K372" s="58">
        <v>0</v>
      </c>
      <c r="L372" s="58">
        <v>0</v>
      </c>
      <c r="M372" s="29"/>
    </row>
    <row r="373" spans="1:13" ht="42">
      <c r="A373" s="63" t="s">
        <v>1082</v>
      </c>
      <c r="B373" s="44" t="s">
        <v>537</v>
      </c>
      <c r="C373" s="64" t="s">
        <v>538</v>
      </c>
      <c r="D373" s="60" t="s">
        <v>539</v>
      </c>
      <c r="E373" s="47" t="s">
        <v>229</v>
      </c>
      <c r="F373" s="63" t="s">
        <v>230</v>
      </c>
      <c r="G373" s="59">
        <v>4385.7</v>
      </c>
      <c r="H373" s="59">
        <v>4385.6000000000004</v>
      </c>
      <c r="I373" s="59">
        <v>6244.5</v>
      </c>
      <c r="J373" s="59">
        <v>800</v>
      </c>
      <c r="K373" s="59">
        <v>800</v>
      </c>
      <c r="L373" s="59">
        <v>800</v>
      </c>
      <c r="M373" s="28"/>
    </row>
    <row r="374" spans="1:13" ht="42">
      <c r="A374" s="63" t="s">
        <v>1083</v>
      </c>
      <c r="B374" s="44" t="s">
        <v>537</v>
      </c>
      <c r="C374" s="64" t="s">
        <v>540</v>
      </c>
      <c r="D374" s="60" t="s">
        <v>541</v>
      </c>
      <c r="E374" s="47" t="s">
        <v>100</v>
      </c>
      <c r="F374" s="63" t="s">
        <v>101</v>
      </c>
      <c r="G374" s="59">
        <v>50</v>
      </c>
      <c r="H374" s="59">
        <v>0</v>
      </c>
      <c r="I374" s="59">
        <v>0</v>
      </c>
      <c r="J374" s="59">
        <v>0</v>
      </c>
      <c r="K374" s="59">
        <v>0</v>
      </c>
      <c r="L374" s="59">
        <v>0</v>
      </c>
      <c r="M374" s="28"/>
    </row>
    <row r="375" spans="1:13" ht="42">
      <c r="A375" s="63" t="s">
        <v>1084</v>
      </c>
      <c r="B375" s="44" t="s">
        <v>537</v>
      </c>
      <c r="C375" s="64" t="s">
        <v>540</v>
      </c>
      <c r="D375" s="60" t="s">
        <v>541</v>
      </c>
      <c r="E375" s="47" t="s">
        <v>229</v>
      </c>
      <c r="F375" s="63" t="s">
        <v>230</v>
      </c>
      <c r="G375" s="59">
        <v>3400</v>
      </c>
      <c r="H375" s="59">
        <v>2528.6</v>
      </c>
      <c r="I375" s="59">
        <v>3400</v>
      </c>
      <c r="J375" s="59">
        <v>3400</v>
      </c>
      <c r="K375" s="59">
        <v>3400</v>
      </c>
      <c r="L375" s="59">
        <v>3400</v>
      </c>
      <c r="M375" s="28"/>
    </row>
    <row r="376" spans="1:13">
      <c r="A376" s="63"/>
      <c r="B376" s="92"/>
      <c r="C376" s="93" t="s">
        <v>542</v>
      </c>
      <c r="D376" s="51" t="s">
        <v>543</v>
      </c>
      <c r="E376" s="47"/>
      <c r="F376" s="52"/>
      <c r="G376" s="42">
        <f t="shared" ref="G376:L376" si="21">SUM(G377:G378)</f>
        <v>250</v>
      </c>
      <c r="H376" s="42">
        <f t="shared" si="21"/>
        <v>44.8</v>
      </c>
      <c r="I376" s="42">
        <f t="shared" si="21"/>
        <v>250</v>
      </c>
      <c r="J376" s="42">
        <f t="shared" si="21"/>
        <v>350</v>
      </c>
      <c r="K376" s="42">
        <f t="shared" si="21"/>
        <v>350</v>
      </c>
      <c r="L376" s="42">
        <f t="shared" si="21"/>
        <v>350</v>
      </c>
      <c r="M376" s="24"/>
    </row>
    <row r="377" spans="1:13" ht="31.5">
      <c r="A377" s="63" t="s">
        <v>1085</v>
      </c>
      <c r="B377" s="91" t="s">
        <v>544</v>
      </c>
      <c r="C377" s="64" t="s">
        <v>545</v>
      </c>
      <c r="D377" s="60" t="s">
        <v>546</v>
      </c>
      <c r="E377" s="47" t="s">
        <v>229</v>
      </c>
      <c r="F377" s="63" t="s">
        <v>230</v>
      </c>
      <c r="G377" s="59">
        <v>250</v>
      </c>
      <c r="H377" s="59">
        <v>44.8</v>
      </c>
      <c r="I377" s="59">
        <v>250</v>
      </c>
      <c r="J377" s="58">
        <v>150</v>
      </c>
      <c r="K377" s="58">
        <v>150</v>
      </c>
      <c r="L377" s="58">
        <v>150</v>
      </c>
      <c r="M377" s="29"/>
    </row>
    <row r="378" spans="1:13" ht="31.5">
      <c r="A378" s="63" t="s">
        <v>1086</v>
      </c>
      <c r="B378" s="91" t="s">
        <v>544</v>
      </c>
      <c r="C378" s="64" t="s">
        <v>547</v>
      </c>
      <c r="D378" s="60" t="s">
        <v>548</v>
      </c>
      <c r="E378" s="47" t="s">
        <v>158</v>
      </c>
      <c r="F378" s="63" t="s">
        <v>159</v>
      </c>
      <c r="G378" s="59">
        <v>0</v>
      </c>
      <c r="H378" s="59">
        <v>0</v>
      </c>
      <c r="I378" s="59">
        <v>0</v>
      </c>
      <c r="J378" s="59">
        <v>200</v>
      </c>
      <c r="K378" s="59">
        <v>200</v>
      </c>
      <c r="L378" s="59">
        <v>200</v>
      </c>
      <c r="M378" s="28"/>
    </row>
    <row r="379" spans="1:13" ht="52.5">
      <c r="A379" s="63"/>
      <c r="B379" s="73"/>
      <c r="C379" s="93" t="s">
        <v>549</v>
      </c>
      <c r="D379" s="51" t="s">
        <v>550</v>
      </c>
      <c r="E379" s="47"/>
      <c r="F379" s="52"/>
      <c r="G379" s="42">
        <f t="shared" ref="G379:L379" si="22">SUM(G380:G428)</f>
        <v>1002109.2999999999</v>
      </c>
      <c r="H379" s="42">
        <f t="shared" si="22"/>
        <v>1002109.2999999999</v>
      </c>
      <c r="I379" s="42">
        <f t="shared" si="22"/>
        <v>1024769.9999999998</v>
      </c>
      <c r="J379" s="42">
        <f t="shared" si="22"/>
        <v>0</v>
      </c>
      <c r="K379" s="42">
        <f t="shared" si="22"/>
        <v>0</v>
      </c>
      <c r="L379" s="42">
        <f t="shared" si="22"/>
        <v>0</v>
      </c>
      <c r="M379" s="24"/>
    </row>
    <row r="380" spans="1:13" ht="126">
      <c r="A380" s="63" t="s">
        <v>1087</v>
      </c>
      <c r="B380" s="98" t="s">
        <v>551</v>
      </c>
      <c r="C380" s="64" t="s">
        <v>552</v>
      </c>
      <c r="D380" s="49" t="s">
        <v>553</v>
      </c>
      <c r="E380" s="47" t="s">
        <v>215</v>
      </c>
      <c r="F380" s="48" t="s">
        <v>216</v>
      </c>
      <c r="G380" s="58">
        <v>548.5</v>
      </c>
      <c r="H380" s="58">
        <v>548.5</v>
      </c>
      <c r="I380" s="58">
        <v>548.5</v>
      </c>
      <c r="J380" s="59">
        <v>0</v>
      </c>
      <c r="K380" s="59">
        <v>0</v>
      </c>
      <c r="L380" s="59">
        <v>0</v>
      </c>
      <c r="M380" s="28"/>
    </row>
    <row r="381" spans="1:13" ht="126">
      <c r="A381" s="63" t="s">
        <v>1088</v>
      </c>
      <c r="B381" s="98" t="s">
        <v>551</v>
      </c>
      <c r="C381" s="64" t="s">
        <v>552</v>
      </c>
      <c r="D381" s="49" t="s">
        <v>553</v>
      </c>
      <c r="E381" s="47" t="s">
        <v>100</v>
      </c>
      <c r="F381" s="48" t="s">
        <v>101</v>
      </c>
      <c r="G381" s="58">
        <v>17853.3</v>
      </c>
      <c r="H381" s="58">
        <v>17853.3</v>
      </c>
      <c r="I381" s="58">
        <v>19873.5</v>
      </c>
      <c r="J381" s="59">
        <v>0</v>
      </c>
      <c r="K381" s="59">
        <v>0</v>
      </c>
      <c r="L381" s="59">
        <v>0</v>
      </c>
      <c r="M381" s="28"/>
    </row>
    <row r="382" spans="1:13" ht="126">
      <c r="A382" s="63" t="s">
        <v>1089</v>
      </c>
      <c r="B382" s="98" t="s">
        <v>551</v>
      </c>
      <c r="C382" s="64" t="s">
        <v>552</v>
      </c>
      <c r="D382" s="49" t="s">
        <v>553</v>
      </c>
      <c r="E382" s="47" t="s">
        <v>346</v>
      </c>
      <c r="F382" s="48" t="s">
        <v>347</v>
      </c>
      <c r="G382" s="58">
        <v>134</v>
      </c>
      <c r="H382" s="58">
        <v>134</v>
      </c>
      <c r="I382" s="58">
        <v>134</v>
      </c>
      <c r="J382" s="59">
        <v>0</v>
      </c>
      <c r="K382" s="59">
        <v>0</v>
      </c>
      <c r="L382" s="59">
        <v>0</v>
      </c>
      <c r="M382" s="28"/>
    </row>
    <row r="383" spans="1:13" ht="126">
      <c r="A383" s="63" t="s">
        <v>1090</v>
      </c>
      <c r="B383" s="98" t="s">
        <v>551</v>
      </c>
      <c r="C383" s="64" t="s">
        <v>552</v>
      </c>
      <c r="D383" s="49" t="s">
        <v>553</v>
      </c>
      <c r="E383" s="47" t="s">
        <v>229</v>
      </c>
      <c r="F383" s="48" t="s">
        <v>230</v>
      </c>
      <c r="G383" s="58">
        <v>488.3</v>
      </c>
      <c r="H383" s="58">
        <v>488.3</v>
      </c>
      <c r="I383" s="58">
        <v>488.3</v>
      </c>
      <c r="J383" s="59">
        <v>0</v>
      </c>
      <c r="K383" s="59">
        <v>0</v>
      </c>
      <c r="L383" s="59">
        <v>0</v>
      </c>
      <c r="M383" s="28"/>
    </row>
    <row r="384" spans="1:13" ht="126">
      <c r="A384" s="63" t="s">
        <v>1091</v>
      </c>
      <c r="B384" s="98" t="s">
        <v>551</v>
      </c>
      <c r="C384" s="64" t="s">
        <v>552</v>
      </c>
      <c r="D384" s="49" t="s">
        <v>553</v>
      </c>
      <c r="E384" s="47" t="s">
        <v>203</v>
      </c>
      <c r="F384" s="48" t="s">
        <v>204</v>
      </c>
      <c r="G384" s="58">
        <v>16098.5</v>
      </c>
      <c r="H384" s="58">
        <v>16098.5</v>
      </c>
      <c r="I384" s="58">
        <v>16098.5</v>
      </c>
      <c r="J384" s="59">
        <v>0</v>
      </c>
      <c r="K384" s="59">
        <v>0</v>
      </c>
      <c r="L384" s="59">
        <v>0</v>
      </c>
      <c r="M384" s="28"/>
    </row>
    <row r="385" spans="1:13" ht="126">
      <c r="A385" s="63" t="s">
        <v>1092</v>
      </c>
      <c r="B385" s="98" t="s">
        <v>551</v>
      </c>
      <c r="C385" s="64" t="s">
        <v>554</v>
      </c>
      <c r="D385" s="49" t="s">
        <v>555</v>
      </c>
      <c r="E385" s="47" t="s">
        <v>215</v>
      </c>
      <c r="F385" s="48" t="s">
        <v>216</v>
      </c>
      <c r="G385" s="58">
        <v>31407.7</v>
      </c>
      <c r="H385" s="58">
        <v>31407.7</v>
      </c>
      <c r="I385" s="58">
        <v>33586</v>
      </c>
      <c r="J385" s="58">
        <v>0</v>
      </c>
      <c r="K385" s="58">
        <v>0</v>
      </c>
      <c r="L385" s="58">
        <v>0</v>
      </c>
      <c r="M385" s="29"/>
    </row>
    <row r="386" spans="1:13" ht="126">
      <c r="A386" s="63" t="s">
        <v>1093</v>
      </c>
      <c r="B386" s="98" t="s">
        <v>551</v>
      </c>
      <c r="C386" s="64" t="s">
        <v>554</v>
      </c>
      <c r="D386" s="49" t="s">
        <v>555</v>
      </c>
      <c r="E386" s="47" t="s">
        <v>127</v>
      </c>
      <c r="F386" s="48" t="s">
        <v>128</v>
      </c>
      <c r="G386" s="58">
        <v>2422.5</v>
      </c>
      <c r="H386" s="58">
        <v>2422.5</v>
      </c>
      <c r="I386" s="58">
        <v>2607.1999999999998</v>
      </c>
      <c r="J386" s="58">
        <v>0</v>
      </c>
      <c r="K386" s="58">
        <v>0</v>
      </c>
      <c r="L386" s="58">
        <v>0</v>
      </c>
      <c r="M386" s="29"/>
    </row>
    <row r="387" spans="1:13" ht="126">
      <c r="A387" s="63" t="s">
        <v>1094</v>
      </c>
      <c r="B387" s="98" t="s">
        <v>551</v>
      </c>
      <c r="C387" s="64" t="s">
        <v>554</v>
      </c>
      <c r="D387" s="49" t="s">
        <v>555</v>
      </c>
      <c r="E387" s="47" t="s">
        <v>231</v>
      </c>
      <c r="F387" s="48" t="s">
        <v>232</v>
      </c>
      <c r="G387" s="58">
        <v>6703.6</v>
      </c>
      <c r="H387" s="58">
        <v>6703.6</v>
      </c>
      <c r="I387" s="58">
        <v>6703.6</v>
      </c>
      <c r="J387" s="58">
        <v>0</v>
      </c>
      <c r="K387" s="58">
        <v>0</v>
      </c>
      <c r="L387" s="58">
        <v>0</v>
      </c>
      <c r="M387" s="29"/>
    </row>
    <row r="388" spans="1:13" ht="126">
      <c r="A388" s="63" t="s">
        <v>1095</v>
      </c>
      <c r="B388" s="98" t="s">
        <v>551</v>
      </c>
      <c r="C388" s="64" t="s">
        <v>554</v>
      </c>
      <c r="D388" s="49" t="s">
        <v>555</v>
      </c>
      <c r="E388" s="47" t="s">
        <v>329</v>
      </c>
      <c r="F388" s="48" t="s">
        <v>330</v>
      </c>
      <c r="G388" s="58">
        <v>57.5</v>
      </c>
      <c r="H388" s="58">
        <v>57.5</v>
      </c>
      <c r="I388" s="58">
        <v>57.5</v>
      </c>
      <c r="J388" s="58">
        <v>0</v>
      </c>
      <c r="K388" s="58">
        <v>0</v>
      </c>
      <c r="L388" s="58">
        <v>0</v>
      </c>
      <c r="M388" s="29"/>
    </row>
    <row r="389" spans="1:13" ht="126">
      <c r="A389" s="63" t="s">
        <v>1096</v>
      </c>
      <c r="B389" s="98" t="s">
        <v>551</v>
      </c>
      <c r="C389" s="64" t="s">
        <v>554</v>
      </c>
      <c r="D389" s="49" t="s">
        <v>555</v>
      </c>
      <c r="E389" s="47" t="s">
        <v>320</v>
      </c>
      <c r="F389" s="48" t="s">
        <v>321</v>
      </c>
      <c r="G389" s="58">
        <v>36450.1</v>
      </c>
      <c r="H389" s="58">
        <v>36450.1</v>
      </c>
      <c r="I389" s="58">
        <v>36524</v>
      </c>
      <c r="J389" s="58">
        <v>0</v>
      </c>
      <c r="K389" s="58">
        <v>0</v>
      </c>
      <c r="L389" s="58">
        <v>0</v>
      </c>
      <c r="M389" s="29"/>
    </row>
    <row r="390" spans="1:13" ht="126">
      <c r="A390" s="63" t="s">
        <v>1097</v>
      </c>
      <c r="B390" s="98" t="s">
        <v>551</v>
      </c>
      <c r="C390" s="64" t="s">
        <v>556</v>
      </c>
      <c r="D390" s="49" t="s">
        <v>557</v>
      </c>
      <c r="E390" s="47" t="s">
        <v>102</v>
      </c>
      <c r="F390" s="48" t="s">
        <v>103</v>
      </c>
      <c r="G390" s="58">
        <v>201.9</v>
      </c>
      <c r="H390" s="58">
        <v>201.9</v>
      </c>
      <c r="I390" s="58">
        <v>230.8</v>
      </c>
      <c r="J390" s="58">
        <v>0</v>
      </c>
      <c r="K390" s="58">
        <v>0</v>
      </c>
      <c r="L390" s="58">
        <v>0</v>
      </c>
      <c r="M390" s="29"/>
    </row>
    <row r="391" spans="1:13" ht="126">
      <c r="A391" s="63" t="s">
        <v>1098</v>
      </c>
      <c r="B391" s="98" t="s">
        <v>551</v>
      </c>
      <c r="C391" s="64" t="s">
        <v>556</v>
      </c>
      <c r="D391" s="49" t="s">
        <v>557</v>
      </c>
      <c r="E391" s="64" t="s">
        <v>201</v>
      </c>
      <c r="F391" s="64" t="s">
        <v>202</v>
      </c>
      <c r="G391" s="59">
        <v>2529.1</v>
      </c>
      <c r="H391" s="41">
        <v>2529.1</v>
      </c>
      <c r="I391" s="59">
        <v>2529.1</v>
      </c>
      <c r="J391" s="59">
        <v>0</v>
      </c>
      <c r="K391" s="59">
        <v>0</v>
      </c>
      <c r="L391" s="59">
        <v>0</v>
      </c>
      <c r="M391" s="28"/>
    </row>
    <row r="392" spans="1:13" ht="126">
      <c r="A392" s="63" t="s">
        <v>1099</v>
      </c>
      <c r="B392" s="98" t="s">
        <v>551</v>
      </c>
      <c r="C392" s="64" t="s">
        <v>556</v>
      </c>
      <c r="D392" s="49" t="s">
        <v>557</v>
      </c>
      <c r="E392" s="64" t="s">
        <v>215</v>
      </c>
      <c r="F392" s="64" t="s">
        <v>216</v>
      </c>
      <c r="G392" s="59">
        <v>1870.5</v>
      </c>
      <c r="H392" s="41">
        <v>1870.5</v>
      </c>
      <c r="I392" s="59">
        <v>1870.5</v>
      </c>
      <c r="J392" s="59">
        <v>0</v>
      </c>
      <c r="K392" s="59">
        <v>0</v>
      </c>
      <c r="L392" s="59">
        <v>0</v>
      </c>
      <c r="M392" s="28"/>
    </row>
    <row r="393" spans="1:13" ht="126">
      <c r="A393" s="63" t="s">
        <v>1100</v>
      </c>
      <c r="B393" s="98" t="s">
        <v>551</v>
      </c>
      <c r="C393" s="64" t="s">
        <v>556</v>
      </c>
      <c r="D393" s="49" t="s">
        <v>557</v>
      </c>
      <c r="E393" s="64" t="s">
        <v>346</v>
      </c>
      <c r="F393" s="64" t="s">
        <v>347</v>
      </c>
      <c r="G393" s="59">
        <v>52143.9</v>
      </c>
      <c r="H393" s="41">
        <v>52143.9</v>
      </c>
      <c r="I393" s="59">
        <v>55213.2</v>
      </c>
      <c r="J393" s="59">
        <v>0</v>
      </c>
      <c r="K393" s="59">
        <v>0</v>
      </c>
      <c r="L393" s="59">
        <v>0</v>
      </c>
      <c r="M393" s="28"/>
    </row>
    <row r="394" spans="1:13" ht="126">
      <c r="A394" s="63" t="s">
        <v>1101</v>
      </c>
      <c r="B394" s="98" t="s">
        <v>551</v>
      </c>
      <c r="C394" s="64" t="s">
        <v>556</v>
      </c>
      <c r="D394" s="49" t="s">
        <v>557</v>
      </c>
      <c r="E394" s="64" t="s">
        <v>162</v>
      </c>
      <c r="F394" s="64" t="s">
        <v>163</v>
      </c>
      <c r="G394" s="59">
        <v>21524.5</v>
      </c>
      <c r="H394" s="41">
        <v>21524.5</v>
      </c>
      <c r="I394" s="59">
        <v>21524.5</v>
      </c>
      <c r="J394" s="59">
        <v>0</v>
      </c>
      <c r="K394" s="59">
        <v>0</v>
      </c>
      <c r="L394" s="59">
        <v>0</v>
      </c>
      <c r="M394" s="28"/>
    </row>
    <row r="395" spans="1:13" ht="126">
      <c r="A395" s="63" t="s">
        <v>1102</v>
      </c>
      <c r="B395" s="98" t="s">
        <v>551</v>
      </c>
      <c r="C395" s="64" t="s">
        <v>556</v>
      </c>
      <c r="D395" s="49" t="s">
        <v>557</v>
      </c>
      <c r="E395" s="64" t="s">
        <v>221</v>
      </c>
      <c r="F395" s="64" t="s">
        <v>222</v>
      </c>
      <c r="G395" s="59">
        <v>126.7</v>
      </c>
      <c r="H395" s="41">
        <v>126.7</v>
      </c>
      <c r="I395" s="59">
        <v>126.7</v>
      </c>
      <c r="J395" s="59">
        <v>0</v>
      </c>
      <c r="K395" s="59">
        <v>0</v>
      </c>
      <c r="L395" s="59">
        <v>0</v>
      </c>
      <c r="M395" s="28"/>
    </row>
    <row r="396" spans="1:13" ht="126">
      <c r="A396" s="63" t="s">
        <v>1103</v>
      </c>
      <c r="B396" s="98" t="s">
        <v>551</v>
      </c>
      <c r="C396" s="64" t="s">
        <v>556</v>
      </c>
      <c r="D396" s="49" t="s">
        <v>557</v>
      </c>
      <c r="E396" s="64" t="s">
        <v>225</v>
      </c>
      <c r="F396" s="64" t="s">
        <v>226</v>
      </c>
      <c r="G396" s="59">
        <v>21011.5</v>
      </c>
      <c r="H396" s="41">
        <v>21011.5</v>
      </c>
      <c r="I396" s="59">
        <v>21116.3</v>
      </c>
      <c r="J396" s="59">
        <v>0</v>
      </c>
      <c r="K396" s="59">
        <v>0</v>
      </c>
      <c r="L396" s="59">
        <v>0</v>
      </c>
      <c r="M396" s="28"/>
    </row>
    <row r="397" spans="1:13" ht="126">
      <c r="A397" s="63" t="s">
        <v>1104</v>
      </c>
      <c r="B397" s="98" t="s">
        <v>551</v>
      </c>
      <c r="C397" s="64" t="s">
        <v>556</v>
      </c>
      <c r="D397" s="49" t="s">
        <v>557</v>
      </c>
      <c r="E397" s="64" t="s">
        <v>414</v>
      </c>
      <c r="F397" s="64" t="s">
        <v>415</v>
      </c>
      <c r="G397" s="59">
        <v>15244.7</v>
      </c>
      <c r="H397" s="41">
        <v>15244.7</v>
      </c>
      <c r="I397" s="59">
        <v>15279.3</v>
      </c>
      <c r="J397" s="59">
        <v>0</v>
      </c>
      <c r="K397" s="59">
        <v>0</v>
      </c>
      <c r="L397" s="59">
        <v>0</v>
      </c>
      <c r="M397" s="28"/>
    </row>
    <row r="398" spans="1:13" ht="126">
      <c r="A398" s="63" t="s">
        <v>1105</v>
      </c>
      <c r="B398" s="98" t="s">
        <v>551</v>
      </c>
      <c r="C398" s="64" t="s">
        <v>558</v>
      </c>
      <c r="D398" s="49" t="s">
        <v>559</v>
      </c>
      <c r="E398" s="64" t="s">
        <v>100</v>
      </c>
      <c r="F398" s="64" t="s">
        <v>101</v>
      </c>
      <c r="G398" s="59">
        <v>37.299999999999997</v>
      </c>
      <c r="H398" s="41">
        <v>37.299999999999997</v>
      </c>
      <c r="I398" s="59">
        <v>37.299999999999997</v>
      </c>
      <c r="J398" s="59">
        <v>0</v>
      </c>
      <c r="K398" s="59">
        <v>0</v>
      </c>
      <c r="L398" s="59">
        <v>0</v>
      </c>
      <c r="M398" s="28"/>
    </row>
    <row r="399" spans="1:13" ht="126">
      <c r="A399" s="63" t="s">
        <v>1106</v>
      </c>
      <c r="B399" s="98" t="s">
        <v>551</v>
      </c>
      <c r="C399" s="64" t="s">
        <v>560</v>
      </c>
      <c r="D399" s="49" t="s">
        <v>561</v>
      </c>
      <c r="E399" s="64" t="s">
        <v>100</v>
      </c>
      <c r="F399" s="64" t="s">
        <v>101</v>
      </c>
      <c r="G399" s="59">
        <v>1344.4</v>
      </c>
      <c r="H399" s="41">
        <v>1344.4</v>
      </c>
      <c r="I399" s="59">
        <v>1344.4</v>
      </c>
      <c r="J399" s="59">
        <v>0</v>
      </c>
      <c r="K399" s="59">
        <v>0</v>
      </c>
      <c r="L399" s="59">
        <v>0</v>
      </c>
      <c r="M399" s="28"/>
    </row>
    <row r="400" spans="1:13" ht="126">
      <c r="A400" s="63" t="s">
        <v>1107</v>
      </c>
      <c r="B400" s="98" t="s">
        <v>551</v>
      </c>
      <c r="C400" s="64" t="s">
        <v>562</v>
      </c>
      <c r="D400" s="49" t="s">
        <v>563</v>
      </c>
      <c r="E400" s="64" t="s">
        <v>140</v>
      </c>
      <c r="F400" s="64" t="s">
        <v>141</v>
      </c>
      <c r="G400" s="59">
        <v>220.3</v>
      </c>
      <c r="H400" s="41">
        <v>220.3</v>
      </c>
      <c r="I400" s="59">
        <v>371.9</v>
      </c>
      <c r="J400" s="59">
        <v>0</v>
      </c>
      <c r="K400" s="59">
        <v>0</v>
      </c>
      <c r="L400" s="59">
        <v>0</v>
      </c>
      <c r="M400" s="28"/>
    </row>
    <row r="401" spans="1:13" ht="126">
      <c r="A401" s="63" t="s">
        <v>1108</v>
      </c>
      <c r="B401" s="98" t="s">
        <v>551</v>
      </c>
      <c r="C401" s="64" t="s">
        <v>702</v>
      </c>
      <c r="D401" s="49" t="s">
        <v>701</v>
      </c>
      <c r="E401" s="64" t="s">
        <v>102</v>
      </c>
      <c r="F401" s="64" t="s">
        <v>103</v>
      </c>
      <c r="G401" s="59">
        <v>2445.6999999999998</v>
      </c>
      <c r="H401" s="41">
        <v>2445.6999999999998</v>
      </c>
      <c r="I401" s="59">
        <v>2445.6999999999998</v>
      </c>
      <c r="J401" s="59">
        <v>0</v>
      </c>
      <c r="K401" s="59">
        <v>0</v>
      </c>
      <c r="L401" s="59">
        <v>0</v>
      </c>
      <c r="M401" s="28"/>
    </row>
    <row r="402" spans="1:13" s="81" customFormat="1" ht="126">
      <c r="A402" s="63" t="s">
        <v>1109</v>
      </c>
      <c r="B402" s="98" t="s">
        <v>551</v>
      </c>
      <c r="C402" s="64" t="s">
        <v>705</v>
      </c>
      <c r="D402" s="49" t="s">
        <v>704</v>
      </c>
      <c r="E402" s="64" t="s">
        <v>201</v>
      </c>
      <c r="F402" s="64" t="s">
        <v>202</v>
      </c>
      <c r="G402" s="59">
        <v>5477.4</v>
      </c>
      <c r="H402" s="41">
        <v>5477.4</v>
      </c>
      <c r="I402" s="59">
        <v>5477.4</v>
      </c>
      <c r="J402" s="59">
        <v>0</v>
      </c>
      <c r="K402" s="59">
        <v>0</v>
      </c>
      <c r="L402" s="59">
        <v>0</v>
      </c>
      <c r="M402" s="103"/>
    </row>
    <row r="403" spans="1:13" s="81" customFormat="1" ht="126">
      <c r="A403" s="63" t="s">
        <v>1110</v>
      </c>
      <c r="B403" s="98" t="s">
        <v>551</v>
      </c>
      <c r="C403" s="64" t="s">
        <v>706</v>
      </c>
      <c r="D403" s="49" t="s">
        <v>703</v>
      </c>
      <c r="E403" s="64" t="s">
        <v>100</v>
      </c>
      <c r="F403" s="64" t="s">
        <v>101</v>
      </c>
      <c r="G403" s="59">
        <v>231.7</v>
      </c>
      <c r="H403" s="41">
        <v>231.7</v>
      </c>
      <c r="I403" s="59">
        <v>231.7</v>
      </c>
      <c r="J403" s="59">
        <v>0</v>
      </c>
      <c r="K403" s="59">
        <v>0</v>
      </c>
      <c r="L403" s="59">
        <v>0</v>
      </c>
      <c r="M403" s="103"/>
    </row>
    <row r="404" spans="1:13" s="81" customFormat="1" ht="126">
      <c r="A404" s="63" t="s">
        <v>1111</v>
      </c>
      <c r="B404" s="98" t="s">
        <v>551</v>
      </c>
      <c r="C404" s="64" t="s">
        <v>708</v>
      </c>
      <c r="D404" s="49" t="s">
        <v>707</v>
      </c>
      <c r="E404" s="64" t="s">
        <v>100</v>
      </c>
      <c r="F404" s="64" t="s">
        <v>101</v>
      </c>
      <c r="G404" s="59">
        <v>50.8</v>
      </c>
      <c r="H404" s="41">
        <v>50.8</v>
      </c>
      <c r="I404" s="59">
        <v>50.8</v>
      </c>
      <c r="J404" s="59">
        <v>0</v>
      </c>
      <c r="K404" s="59">
        <v>0</v>
      </c>
      <c r="L404" s="59">
        <v>0</v>
      </c>
      <c r="M404" s="103"/>
    </row>
    <row r="405" spans="1:13" ht="126">
      <c r="A405" s="63" t="s">
        <v>1112</v>
      </c>
      <c r="B405" s="98" t="s">
        <v>551</v>
      </c>
      <c r="C405" s="64" t="s">
        <v>564</v>
      </c>
      <c r="D405" s="49" t="s">
        <v>565</v>
      </c>
      <c r="E405" s="64" t="s">
        <v>100</v>
      </c>
      <c r="F405" s="64" t="s">
        <v>101</v>
      </c>
      <c r="G405" s="59">
        <v>7055.3</v>
      </c>
      <c r="H405" s="59">
        <v>7055.3</v>
      </c>
      <c r="I405" s="59">
        <v>7055.3</v>
      </c>
      <c r="J405" s="59">
        <v>0</v>
      </c>
      <c r="K405" s="59">
        <v>0</v>
      </c>
      <c r="L405" s="59">
        <v>0</v>
      </c>
      <c r="M405" s="28"/>
    </row>
    <row r="406" spans="1:13" ht="126">
      <c r="A406" s="63" t="s">
        <v>1113</v>
      </c>
      <c r="B406" s="98" t="s">
        <v>551</v>
      </c>
      <c r="C406" s="64" t="s">
        <v>566</v>
      </c>
      <c r="D406" s="49" t="s">
        <v>567</v>
      </c>
      <c r="E406" s="64" t="s">
        <v>227</v>
      </c>
      <c r="F406" s="64" t="s">
        <v>228</v>
      </c>
      <c r="G406" s="59">
        <v>9.3000000000000007</v>
      </c>
      <c r="H406" s="41">
        <v>9.3000000000000007</v>
      </c>
      <c r="I406" s="59">
        <v>9.3000000000000007</v>
      </c>
      <c r="J406" s="59">
        <v>0</v>
      </c>
      <c r="K406" s="59">
        <v>0</v>
      </c>
      <c r="L406" s="59">
        <v>0</v>
      </c>
      <c r="M406" s="28"/>
    </row>
    <row r="407" spans="1:13" ht="126">
      <c r="A407" s="63" t="s">
        <v>1114</v>
      </c>
      <c r="B407" s="98" t="s">
        <v>551</v>
      </c>
      <c r="C407" s="64" t="s">
        <v>568</v>
      </c>
      <c r="D407" s="49" t="s">
        <v>569</v>
      </c>
      <c r="E407" s="64" t="s">
        <v>140</v>
      </c>
      <c r="F407" s="64" t="s">
        <v>141</v>
      </c>
      <c r="G407" s="59">
        <v>0.1</v>
      </c>
      <c r="H407" s="41">
        <v>0.1</v>
      </c>
      <c r="I407" s="59">
        <v>0.1</v>
      </c>
      <c r="J407" s="59">
        <v>0</v>
      </c>
      <c r="K407" s="59">
        <v>0</v>
      </c>
      <c r="L407" s="59">
        <v>0</v>
      </c>
      <c r="M407" s="28"/>
    </row>
    <row r="408" spans="1:13" ht="126">
      <c r="A408" s="63" t="s">
        <v>1115</v>
      </c>
      <c r="B408" s="98" t="s">
        <v>551</v>
      </c>
      <c r="C408" s="64" t="s">
        <v>568</v>
      </c>
      <c r="D408" s="49" t="s">
        <v>569</v>
      </c>
      <c r="E408" s="64" t="s">
        <v>102</v>
      </c>
      <c r="F408" s="64" t="s">
        <v>103</v>
      </c>
      <c r="G408" s="59">
        <v>1469</v>
      </c>
      <c r="H408" s="41">
        <v>1469</v>
      </c>
      <c r="I408" s="59">
        <v>1469</v>
      </c>
      <c r="J408" s="59">
        <v>0</v>
      </c>
      <c r="K408" s="59">
        <v>0</v>
      </c>
      <c r="L408" s="59">
        <v>0</v>
      </c>
      <c r="M408" s="28"/>
    </row>
    <row r="409" spans="1:13" ht="126">
      <c r="A409" s="63" t="s">
        <v>1116</v>
      </c>
      <c r="B409" s="98" t="s">
        <v>551</v>
      </c>
      <c r="C409" s="64" t="s">
        <v>568</v>
      </c>
      <c r="D409" s="49" t="s">
        <v>569</v>
      </c>
      <c r="E409" s="64" t="s">
        <v>144</v>
      </c>
      <c r="F409" s="64" t="s">
        <v>145</v>
      </c>
      <c r="G409" s="59">
        <v>1986</v>
      </c>
      <c r="H409" s="41">
        <v>1986</v>
      </c>
      <c r="I409" s="59">
        <v>1986</v>
      </c>
      <c r="J409" s="59">
        <v>0</v>
      </c>
      <c r="K409" s="59">
        <v>0</v>
      </c>
      <c r="L409" s="59">
        <v>0</v>
      </c>
      <c r="M409" s="28"/>
    </row>
    <row r="410" spans="1:13" ht="126">
      <c r="A410" s="63" t="s">
        <v>1117</v>
      </c>
      <c r="B410" s="98" t="s">
        <v>551</v>
      </c>
      <c r="C410" s="64" t="s">
        <v>568</v>
      </c>
      <c r="D410" s="49" t="s">
        <v>569</v>
      </c>
      <c r="E410" s="64" t="s">
        <v>201</v>
      </c>
      <c r="F410" s="64" t="s">
        <v>202</v>
      </c>
      <c r="G410" s="59">
        <v>2568.5</v>
      </c>
      <c r="H410" s="41">
        <v>2568.5</v>
      </c>
      <c r="I410" s="59">
        <v>2568.5</v>
      </c>
      <c r="J410" s="59">
        <v>0</v>
      </c>
      <c r="K410" s="59">
        <v>0</v>
      </c>
      <c r="L410" s="59">
        <v>0</v>
      </c>
      <c r="M410" s="28"/>
    </row>
    <row r="411" spans="1:13" ht="126">
      <c r="A411" s="63" t="s">
        <v>1118</v>
      </c>
      <c r="B411" s="98" t="s">
        <v>551</v>
      </c>
      <c r="C411" s="64" t="s">
        <v>568</v>
      </c>
      <c r="D411" s="49" t="s">
        <v>569</v>
      </c>
      <c r="E411" s="64" t="s">
        <v>213</v>
      </c>
      <c r="F411" s="64" t="s">
        <v>214</v>
      </c>
      <c r="G411" s="59">
        <v>54006.6</v>
      </c>
      <c r="H411" s="41">
        <v>54006.6</v>
      </c>
      <c r="I411" s="59">
        <v>54006.6</v>
      </c>
      <c r="J411" s="59">
        <v>0</v>
      </c>
      <c r="K411" s="59">
        <v>0</v>
      </c>
      <c r="L411" s="59">
        <v>0</v>
      </c>
      <c r="M411" s="28"/>
    </row>
    <row r="412" spans="1:13" ht="126">
      <c r="A412" s="63" t="s">
        <v>1119</v>
      </c>
      <c r="B412" s="98" t="s">
        <v>551</v>
      </c>
      <c r="C412" s="64" t="s">
        <v>568</v>
      </c>
      <c r="D412" s="49" t="s">
        <v>569</v>
      </c>
      <c r="E412" s="64" t="s">
        <v>215</v>
      </c>
      <c r="F412" s="64" t="s">
        <v>216</v>
      </c>
      <c r="G412" s="59">
        <v>676.1</v>
      </c>
      <c r="H412" s="41">
        <v>676.1</v>
      </c>
      <c r="I412" s="59">
        <v>676.1</v>
      </c>
      <c r="J412" s="59">
        <v>0</v>
      </c>
      <c r="K412" s="59">
        <v>0</v>
      </c>
      <c r="L412" s="59">
        <v>0</v>
      </c>
      <c r="M412" s="28"/>
    </row>
    <row r="413" spans="1:13" ht="126">
      <c r="A413" s="63" t="s">
        <v>1120</v>
      </c>
      <c r="B413" s="98" t="s">
        <v>551</v>
      </c>
      <c r="C413" s="64" t="s">
        <v>568</v>
      </c>
      <c r="D413" s="49" t="s">
        <v>569</v>
      </c>
      <c r="E413" s="64" t="s">
        <v>127</v>
      </c>
      <c r="F413" s="64" t="s">
        <v>128</v>
      </c>
      <c r="G413" s="59">
        <v>13666.8</v>
      </c>
      <c r="H413" s="41">
        <v>13666.8</v>
      </c>
      <c r="I413" s="59">
        <v>13666.8</v>
      </c>
      <c r="J413" s="59">
        <v>0</v>
      </c>
      <c r="K413" s="59">
        <v>0</v>
      </c>
      <c r="L413" s="59">
        <v>0</v>
      </c>
      <c r="M413" s="28"/>
    </row>
    <row r="414" spans="1:13" ht="126">
      <c r="A414" s="63" t="s">
        <v>1121</v>
      </c>
      <c r="B414" s="98" t="s">
        <v>551</v>
      </c>
      <c r="C414" s="64" t="s">
        <v>568</v>
      </c>
      <c r="D414" s="49" t="s">
        <v>569</v>
      </c>
      <c r="E414" s="64" t="s">
        <v>100</v>
      </c>
      <c r="F414" s="64" t="s">
        <v>101</v>
      </c>
      <c r="G414" s="59">
        <v>143276.1</v>
      </c>
      <c r="H414" s="41">
        <v>143276.1</v>
      </c>
      <c r="I414" s="59">
        <v>143276.1</v>
      </c>
      <c r="J414" s="59">
        <v>0</v>
      </c>
      <c r="K414" s="59">
        <v>0</v>
      </c>
      <c r="L414" s="59">
        <v>0</v>
      </c>
      <c r="M414" s="28"/>
    </row>
    <row r="415" spans="1:13" ht="126">
      <c r="A415" s="63" t="s">
        <v>1122</v>
      </c>
      <c r="B415" s="98" t="s">
        <v>551</v>
      </c>
      <c r="C415" s="64" t="s">
        <v>568</v>
      </c>
      <c r="D415" s="49" t="s">
        <v>569</v>
      </c>
      <c r="E415" s="64" t="s">
        <v>346</v>
      </c>
      <c r="F415" s="64" t="s">
        <v>347</v>
      </c>
      <c r="G415" s="59">
        <v>11334.2</v>
      </c>
      <c r="H415" s="41">
        <v>11334.2</v>
      </c>
      <c r="I415" s="59">
        <v>12243</v>
      </c>
      <c r="J415" s="59">
        <v>0</v>
      </c>
      <c r="K415" s="59">
        <v>0</v>
      </c>
      <c r="L415" s="59">
        <v>0</v>
      </c>
      <c r="M415" s="28"/>
    </row>
    <row r="416" spans="1:13" ht="126">
      <c r="A416" s="63" t="s">
        <v>1123</v>
      </c>
      <c r="B416" s="98" t="s">
        <v>551</v>
      </c>
      <c r="C416" s="64" t="s">
        <v>568</v>
      </c>
      <c r="D416" s="49" t="s">
        <v>569</v>
      </c>
      <c r="E416" s="64" t="s">
        <v>217</v>
      </c>
      <c r="F416" s="64" t="s">
        <v>218</v>
      </c>
      <c r="G416" s="59">
        <v>7770</v>
      </c>
      <c r="H416" s="41">
        <v>7770</v>
      </c>
      <c r="I416" s="59">
        <v>7770</v>
      </c>
      <c r="J416" s="59">
        <v>0</v>
      </c>
      <c r="K416" s="59">
        <v>0</v>
      </c>
      <c r="L416" s="59">
        <v>0</v>
      </c>
      <c r="M416" s="28"/>
    </row>
    <row r="417" spans="1:13" ht="126">
      <c r="A417" s="63" t="s">
        <v>1124</v>
      </c>
      <c r="B417" s="98" t="s">
        <v>551</v>
      </c>
      <c r="C417" s="64" t="s">
        <v>568</v>
      </c>
      <c r="D417" s="49" t="s">
        <v>569</v>
      </c>
      <c r="E417" s="64" t="s">
        <v>156</v>
      </c>
      <c r="F417" s="64" t="s">
        <v>157</v>
      </c>
      <c r="G417" s="59">
        <v>79157.8</v>
      </c>
      <c r="H417" s="41">
        <v>79157.8</v>
      </c>
      <c r="I417" s="59">
        <v>80233.2</v>
      </c>
      <c r="J417" s="59">
        <v>0</v>
      </c>
      <c r="K417" s="59">
        <v>0</v>
      </c>
      <c r="L417" s="59">
        <v>0</v>
      </c>
      <c r="M417" s="28"/>
    </row>
    <row r="418" spans="1:13" ht="126">
      <c r="A418" s="63" t="s">
        <v>1125</v>
      </c>
      <c r="B418" s="98" t="s">
        <v>551</v>
      </c>
      <c r="C418" s="64" t="s">
        <v>568</v>
      </c>
      <c r="D418" s="49" t="s">
        <v>569</v>
      </c>
      <c r="E418" s="64" t="s">
        <v>162</v>
      </c>
      <c r="F418" s="64" t="s">
        <v>163</v>
      </c>
      <c r="G418" s="59">
        <v>291989.8</v>
      </c>
      <c r="H418" s="41">
        <v>291989.8</v>
      </c>
      <c r="I418" s="59">
        <v>291989.8</v>
      </c>
      <c r="J418" s="59">
        <v>0</v>
      </c>
      <c r="K418" s="59">
        <v>0</v>
      </c>
      <c r="L418" s="59">
        <v>0</v>
      </c>
      <c r="M418" s="28"/>
    </row>
    <row r="419" spans="1:13" ht="126">
      <c r="A419" s="63" t="s">
        <v>1126</v>
      </c>
      <c r="B419" s="98" t="s">
        <v>551</v>
      </c>
      <c r="C419" s="64" t="s">
        <v>568</v>
      </c>
      <c r="D419" s="49" t="s">
        <v>569</v>
      </c>
      <c r="E419" s="64" t="s">
        <v>290</v>
      </c>
      <c r="F419" s="64" t="s">
        <v>291</v>
      </c>
      <c r="G419" s="59">
        <v>144.9</v>
      </c>
      <c r="H419" s="41">
        <v>144.9</v>
      </c>
      <c r="I419" s="59">
        <v>144.9</v>
      </c>
      <c r="J419" s="59">
        <v>0</v>
      </c>
      <c r="K419" s="59">
        <v>0</v>
      </c>
      <c r="L419" s="59">
        <v>0</v>
      </c>
      <c r="M419" s="28"/>
    </row>
    <row r="420" spans="1:13" ht="126">
      <c r="A420" s="63" t="s">
        <v>1127</v>
      </c>
      <c r="B420" s="98" t="s">
        <v>551</v>
      </c>
      <c r="C420" s="64" t="s">
        <v>568</v>
      </c>
      <c r="D420" s="49" t="s">
        <v>569</v>
      </c>
      <c r="E420" s="64" t="s">
        <v>221</v>
      </c>
      <c r="F420" s="64" t="s">
        <v>222</v>
      </c>
      <c r="G420" s="59">
        <v>29155.5</v>
      </c>
      <c r="H420" s="41">
        <v>29155.5</v>
      </c>
      <c r="I420" s="59">
        <v>29155.5</v>
      </c>
      <c r="J420" s="59">
        <v>0</v>
      </c>
      <c r="K420" s="59">
        <v>0</v>
      </c>
      <c r="L420" s="59">
        <v>0</v>
      </c>
      <c r="M420" s="28"/>
    </row>
    <row r="421" spans="1:13" ht="126">
      <c r="A421" s="63" t="s">
        <v>1128</v>
      </c>
      <c r="B421" s="98" t="s">
        <v>551</v>
      </c>
      <c r="C421" s="64" t="s">
        <v>568</v>
      </c>
      <c r="D421" s="49" t="s">
        <v>569</v>
      </c>
      <c r="E421" s="64" t="s">
        <v>223</v>
      </c>
      <c r="F421" s="64" t="s">
        <v>224</v>
      </c>
      <c r="G421" s="59">
        <v>161.19999999999999</v>
      </c>
      <c r="H421" s="41">
        <v>161.19999999999999</v>
      </c>
      <c r="I421" s="59">
        <v>161.19999999999999</v>
      </c>
      <c r="J421" s="59">
        <v>0</v>
      </c>
      <c r="K421" s="59">
        <v>0</v>
      </c>
      <c r="L421" s="59">
        <v>0</v>
      </c>
      <c r="M421" s="28"/>
    </row>
    <row r="422" spans="1:13" ht="126">
      <c r="A422" s="63" t="s">
        <v>1129</v>
      </c>
      <c r="B422" s="98" t="s">
        <v>551</v>
      </c>
      <c r="C422" s="64" t="s">
        <v>568</v>
      </c>
      <c r="D422" s="49" t="s">
        <v>569</v>
      </c>
      <c r="E422" s="64" t="s">
        <v>225</v>
      </c>
      <c r="F422" s="64" t="s">
        <v>226</v>
      </c>
      <c r="G422" s="59">
        <v>3242.8</v>
      </c>
      <c r="H422" s="41">
        <v>3242.8</v>
      </c>
      <c r="I422" s="59">
        <v>3242.8</v>
      </c>
      <c r="J422" s="59">
        <v>0</v>
      </c>
      <c r="K422" s="59">
        <v>0</v>
      </c>
      <c r="L422" s="59">
        <v>0</v>
      </c>
      <c r="M422" s="28"/>
    </row>
    <row r="423" spans="1:13" ht="126">
      <c r="A423" s="63" t="s">
        <v>1130</v>
      </c>
      <c r="B423" s="98" t="s">
        <v>551</v>
      </c>
      <c r="C423" s="64" t="s">
        <v>568</v>
      </c>
      <c r="D423" s="49" t="s">
        <v>569</v>
      </c>
      <c r="E423" s="64" t="s">
        <v>227</v>
      </c>
      <c r="F423" s="64" t="s">
        <v>228</v>
      </c>
      <c r="G423" s="59">
        <v>343.7</v>
      </c>
      <c r="H423" s="41">
        <v>343.7</v>
      </c>
      <c r="I423" s="59">
        <v>343.7</v>
      </c>
      <c r="J423" s="59">
        <v>0</v>
      </c>
      <c r="K423" s="59">
        <v>0</v>
      </c>
      <c r="L423" s="59">
        <v>0</v>
      </c>
      <c r="M423" s="28"/>
    </row>
    <row r="424" spans="1:13" ht="126">
      <c r="A424" s="63" t="s">
        <v>1131</v>
      </c>
      <c r="B424" s="98" t="s">
        <v>551</v>
      </c>
      <c r="C424" s="64" t="s">
        <v>568</v>
      </c>
      <c r="D424" s="49" t="s">
        <v>569</v>
      </c>
      <c r="E424" s="64" t="s">
        <v>414</v>
      </c>
      <c r="F424" s="64" t="s">
        <v>415</v>
      </c>
      <c r="G424" s="59">
        <v>129.1</v>
      </c>
      <c r="H424" s="41">
        <v>129.1</v>
      </c>
      <c r="I424" s="59">
        <v>174.3</v>
      </c>
      <c r="J424" s="59">
        <v>0</v>
      </c>
      <c r="K424" s="59">
        <v>0</v>
      </c>
      <c r="L424" s="59">
        <v>0</v>
      </c>
      <c r="M424" s="28"/>
    </row>
    <row r="425" spans="1:13" ht="126">
      <c r="A425" s="63" t="s">
        <v>1132</v>
      </c>
      <c r="B425" s="98" t="s">
        <v>551</v>
      </c>
      <c r="C425" s="64" t="s">
        <v>568</v>
      </c>
      <c r="D425" s="49" t="s">
        <v>569</v>
      </c>
      <c r="E425" s="64" t="s">
        <v>229</v>
      </c>
      <c r="F425" s="64" t="s">
        <v>230</v>
      </c>
      <c r="G425" s="59">
        <v>112906</v>
      </c>
      <c r="H425" s="41">
        <v>112906</v>
      </c>
      <c r="I425" s="59">
        <v>125691</v>
      </c>
      <c r="J425" s="59">
        <v>0</v>
      </c>
      <c r="K425" s="59">
        <v>0</v>
      </c>
      <c r="L425" s="59">
        <v>0</v>
      </c>
      <c r="M425" s="28"/>
    </row>
    <row r="426" spans="1:13" ht="126">
      <c r="A426" s="63" t="s">
        <v>1133</v>
      </c>
      <c r="B426" s="98" t="s">
        <v>551</v>
      </c>
      <c r="C426" s="64" t="s">
        <v>568</v>
      </c>
      <c r="D426" s="49" t="s">
        <v>569</v>
      </c>
      <c r="E426" s="64" t="s">
        <v>231</v>
      </c>
      <c r="F426" s="64" t="s">
        <v>232</v>
      </c>
      <c r="G426" s="59">
        <v>3256.5</v>
      </c>
      <c r="H426" s="41">
        <v>3256.5</v>
      </c>
      <c r="I426" s="59">
        <v>3256.5</v>
      </c>
      <c r="J426" s="59">
        <v>0</v>
      </c>
      <c r="K426" s="59">
        <v>0</v>
      </c>
      <c r="L426" s="59">
        <v>0</v>
      </c>
      <c r="M426" s="28"/>
    </row>
    <row r="427" spans="1:13" ht="126">
      <c r="A427" s="63" t="s">
        <v>1134</v>
      </c>
      <c r="B427" s="98" t="s">
        <v>551</v>
      </c>
      <c r="C427" s="64" t="s">
        <v>568</v>
      </c>
      <c r="D427" s="49" t="s">
        <v>569</v>
      </c>
      <c r="E427" s="64" t="s">
        <v>203</v>
      </c>
      <c r="F427" s="64" t="s">
        <v>204</v>
      </c>
      <c r="G427" s="59">
        <v>743.4</v>
      </c>
      <c r="H427" s="41">
        <v>743.4</v>
      </c>
      <c r="I427" s="59">
        <v>743.4</v>
      </c>
      <c r="J427" s="59">
        <v>0</v>
      </c>
      <c r="K427" s="59">
        <v>0</v>
      </c>
      <c r="L427" s="59">
        <v>0</v>
      </c>
      <c r="M427" s="28"/>
    </row>
    <row r="428" spans="1:13" ht="126">
      <c r="A428" s="63" t="s">
        <v>1135</v>
      </c>
      <c r="B428" s="98" t="s">
        <v>551</v>
      </c>
      <c r="C428" s="64" t="s">
        <v>568</v>
      </c>
      <c r="D428" s="49" t="s">
        <v>569</v>
      </c>
      <c r="E428" s="64" t="s">
        <v>329</v>
      </c>
      <c r="F428" s="64" t="s">
        <v>330</v>
      </c>
      <c r="G428" s="59">
        <v>436.2</v>
      </c>
      <c r="H428" s="41">
        <v>436.2</v>
      </c>
      <c r="I428" s="59">
        <v>436.2</v>
      </c>
      <c r="J428" s="59">
        <v>0</v>
      </c>
      <c r="K428" s="59">
        <v>0</v>
      </c>
      <c r="L428" s="59">
        <v>0</v>
      </c>
      <c r="M428" s="28"/>
    </row>
    <row r="429" spans="1:13" ht="42">
      <c r="A429" s="63"/>
      <c r="B429" s="99"/>
      <c r="C429" s="93" t="s">
        <v>570</v>
      </c>
      <c r="D429" s="51" t="s">
        <v>571</v>
      </c>
      <c r="E429" s="47"/>
      <c r="F429" s="52"/>
      <c r="G429" s="42">
        <f t="shared" ref="G429:L429" si="23">SUM(G430:G474)</f>
        <v>-566737.40000000014</v>
      </c>
      <c r="H429" s="42">
        <f t="shared" si="23"/>
        <v>-566737.40000000014</v>
      </c>
      <c r="I429" s="42">
        <f t="shared" si="23"/>
        <v>-584154.50000000012</v>
      </c>
      <c r="J429" s="42">
        <f t="shared" si="23"/>
        <v>0</v>
      </c>
      <c r="K429" s="42">
        <f t="shared" si="23"/>
        <v>0</v>
      </c>
      <c r="L429" s="42">
        <f t="shared" si="23"/>
        <v>0</v>
      </c>
      <c r="M429" s="24"/>
    </row>
    <row r="430" spans="1:13" ht="63">
      <c r="A430" s="63" t="s">
        <v>1136</v>
      </c>
      <c r="B430" s="100" t="s">
        <v>572</v>
      </c>
      <c r="C430" s="64" t="s">
        <v>573</v>
      </c>
      <c r="D430" s="49" t="s">
        <v>574</v>
      </c>
      <c r="E430" s="64" t="s">
        <v>201</v>
      </c>
      <c r="F430" s="64" t="s">
        <v>202</v>
      </c>
      <c r="G430" s="58">
        <v>-5</v>
      </c>
      <c r="H430" s="41">
        <v>-5</v>
      </c>
      <c r="I430" s="58">
        <v>-5</v>
      </c>
      <c r="J430" s="59">
        <v>0</v>
      </c>
      <c r="K430" s="59">
        <v>0</v>
      </c>
      <c r="L430" s="59">
        <v>0</v>
      </c>
      <c r="M430" s="28"/>
    </row>
    <row r="431" spans="1:13" ht="63">
      <c r="A431" s="63" t="s">
        <v>1137</v>
      </c>
      <c r="B431" s="100" t="s">
        <v>572</v>
      </c>
      <c r="C431" s="64" t="s">
        <v>575</v>
      </c>
      <c r="D431" s="49" t="s">
        <v>576</v>
      </c>
      <c r="E431" s="64" t="s">
        <v>346</v>
      </c>
      <c r="F431" s="64" t="s">
        <v>347</v>
      </c>
      <c r="G431" s="58">
        <v>-108</v>
      </c>
      <c r="H431" s="41">
        <v>-108</v>
      </c>
      <c r="I431" s="58">
        <v>-108</v>
      </c>
      <c r="J431" s="59">
        <v>0</v>
      </c>
      <c r="K431" s="59">
        <v>0</v>
      </c>
      <c r="L431" s="59">
        <v>0</v>
      </c>
      <c r="M431" s="28"/>
    </row>
    <row r="432" spans="1:13" ht="63">
      <c r="A432" s="63" t="s">
        <v>1138</v>
      </c>
      <c r="B432" s="100" t="s">
        <v>572</v>
      </c>
      <c r="C432" s="64" t="s">
        <v>577</v>
      </c>
      <c r="D432" s="49" t="s">
        <v>578</v>
      </c>
      <c r="E432" s="64" t="s">
        <v>201</v>
      </c>
      <c r="F432" s="64" t="s">
        <v>202</v>
      </c>
      <c r="G432" s="58">
        <v>-156.4</v>
      </c>
      <c r="H432" s="41">
        <v>-156.4</v>
      </c>
      <c r="I432" s="58">
        <v>-163.5</v>
      </c>
      <c r="J432" s="59">
        <v>0</v>
      </c>
      <c r="K432" s="59">
        <v>0</v>
      </c>
      <c r="L432" s="59">
        <v>0</v>
      </c>
      <c r="M432" s="28"/>
    </row>
    <row r="433" spans="1:13" ht="63">
      <c r="A433" s="63" t="s">
        <v>1139</v>
      </c>
      <c r="B433" s="100" t="s">
        <v>572</v>
      </c>
      <c r="C433" s="64" t="s">
        <v>579</v>
      </c>
      <c r="D433" s="49" t="s">
        <v>580</v>
      </c>
      <c r="E433" s="64" t="s">
        <v>227</v>
      </c>
      <c r="F433" s="64" t="s">
        <v>228</v>
      </c>
      <c r="G433" s="58">
        <v>-3</v>
      </c>
      <c r="H433" s="41">
        <v>-3</v>
      </c>
      <c r="I433" s="58">
        <v>-3</v>
      </c>
      <c r="J433" s="59">
        <v>0</v>
      </c>
      <c r="K433" s="59">
        <v>0</v>
      </c>
      <c r="L433" s="59">
        <v>0</v>
      </c>
      <c r="M433" s="28"/>
    </row>
    <row r="434" spans="1:13" ht="63">
      <c r="A434" s="63" t="s">
        <v>1140</v>
      </c>
      <c r="B434" s="100" t="s">
        <v>572</v>
      </c>
      <c r="C434" s="64" t="s">
        <v>581</v>
      </c>
      <c r="D434" s="49" t="s">
        <v>582</v>
      </c>
      <c r="E434" s="64" t="s">
        <v>215</v>
      </c>
      <c r="F434" s="64" t="s">
        <v>216</v>
      </c>
      <c r="G434" s="41">
        <v>-183</v>
      </c>
      <c r="H434" s="41">
        <v>-183</v>
      </c>
      <c r="I434" s="41">
        <v>-183</v>
      </c>
      <c r="J434" s="59">
        <v>0</v>
      </c>
      <c r="K434" s="59">
        <v>0</v>
      </c>
      <c r="L434" s="59">
        <v>0</v>
      </c>
      <c r="M434" s="28"/>
    </row>
    <row r="435" spans="1:13" ht="84">
      <c r="A435" s="63" t="s">
        <v>1141</v>
      </c>
      <c r="B435" s="100" t="s">
        <v>572</v>
      </c>
      <c r="C435" s="64" t="s">
        <v>583</v>
      </c>
      <c r="D435" s="49" t="s">
        <v>584</v>
      </c>
      <c r="E435" s="64" t="s">
        <v>215</v>
      </c>
      <c r="F435" s="64" t="s">
        <v>216</v>
      </c>
      <c r="G435" s="58">
        <v>-3421.1</v>
      </c>
      <c r="H435" s="41">
        <v>-3421.1</v>
      </c>
      <c r="I435" s="58">
        <v>-5842.5</v>
      </c>
      <c r="J435" s="59">
        <v>0</v>
      </c>
      <c r="K435" s="59">
        <v>0</v>
      </c>
      <c r="L435" s="59">
        <v>0</v>
      </c>
      <c r="M435" s="28"/>
    </row>
    <row r="436" spans="1:13" ht="63">
      <c r="A436" s="63" t="s">
        <v>1142</v>
      </c>
      <c r="B436" s="100" t="s">
        <v>572</v>
      </c>
      <c r="C436" s="64" t="s">
        <v>710</v>
      </c>
      <c r="D436" s="49" t="s">
        <v>709</v>
      </c>
      <c r="E436" s="64" t="s">
        <v>215</v>
      </c>
      <c r="F436" s="64" t="s">
        <v>216</v>
      </c>
      <c r="G436" s="58">
        <v>-1390</v>
      </c>
      <c r="H436" s="41">
        <v>-1390</v>
      </c>
      <c r="I436" s="58">
        <v>-1389.7</v>
      </c>
      <c r="J436" s="59">
        <v>0</v>
      </c>
      <c r="K436" s="59">
        <v>0</v>
      </c>
      <c r="L436" s="59">
        <v>0</v>
      </c>
      <c r="M436" s="28"/>
    </row>
    <row r="437" spans="1:13" ht="63">
      <c r="A437" s="63" t="s">
        <v>1143</v>
      </c>
      <c r="B437" s="100" t="s">
        <v>572</v>
      </c>
      <c r="C437" s="64" t="s">
        <v>585</v>
      </c>
      <c r="D437" s="49" t="s">
        <v>586</v>
      </c>
      <c r="E437" s="64" t="s">
        <v>100</v>
      </c>
      <c r="F437" s="64" t="s">
        <v>101</v>
      </c>
      <c r="G437" s="58">
        <v>-36.200000000000003</v>
      </c>
      <c r="H437" s="41">
        <v>-36.200000000000003</v>
      </c>
      <c r="I437" s="58">
        <v>-36.200000000000003</v>
      </c>
      <c r="J437" s="59">
        <v>0</v>
      </c>
      <c r="K437" s="59">
        <v>0</v>
      </c>
      <c r="L437" s="59">
        <v>0</v>
      </c>
      <c r="M437" s="28"/>
    </row>
    <row r="438" spans="1:13" ht="63">
      <c r="A438" s="63" t="s">
        <v>1144</v>
      </c>
      <c r="B438" s="100" t="s">
        <v>572</v>
      </c>
      <c r="C438" s="64" t="s">
        <v>587</v>
      </c>
      <c r="D438" s="49" t="s">
        <v>588</v>
      </c>
      <c r="E438" s="64" t="s">
        <v>213</v>
      </c>
      <c r="F438" s="64" t="s">
        <v>214</v>
      </c>
      <c r="G438" s="58">
        <v>-112</v>
      </c>
      <c r="H438" s="41">
        <v>-112</v>
      </c>
      <c r="I438" s="58">
        <v>-112</v>
      </c>
      <c r="J438" s="59">
        <v>0</v>
      </c>
      <c r="K438" s="59">
        <v>0</v>
      </c>
      <c r="L438" s="59">
        <v>0</v>
      </c>
      <c r="M438" s="28"/>
    </row>
    <row r="439" spans="1:13" ht="63">
      <c r="A439" s="63" t="s">
        <v>1145</v>
      </c>
      <c r="B439" s="100" t="s">
        <v>572</v>
      </c>
      <c r="C439" s="64" t="s">
        <v>589</v>
      </c>
      <c r="D439" s="49" t="s">
        <v>590</v>
      </c>
      <c r="E439" s="64" t="s">
        <v>100</v>
      </c>
      <c r="F439" s="64" t="s">
        <v>101</v>
      </c>
      <c r="G439" s="58">
        <v>-971</v>
      </c>
      <c r="H439" s="41">
        <v>-971</v>
      </c>
      <c r="I439" s="58">
        <v>-971</v>
      </c>
      <c r="J439" s="59">
        <v>0</v>
      </c>
      <c r="K439" s="59">
        <v>0</v>
      </c>
      <c r="L439" s="59">
        <v>0</v>
      </c>
      <c r="M439" s="28"/>
    </row>
    <row r="440" spans="1:13" ht="63">
      <c r="A440" s="63" t="s">
        <v>1146</v>
      </c>
      <c r="B440" s="100" t="s">
        <v>572</v>
      </c>
      <c r="C440" s="64" t="s">
        <v>591</v>
      </c>
      <c r="D440" s="49" t="s">
        <v>592</v>
      </c>
      <c r="E440" s="64" t="s">
        <v>201</v>
      </c>
      <c r="F440" s="64" t="s">
        <v>202</v>
      </c>
      <c r="G440" s="58">
        <v>-0.3</v>
      </c>
      <c r="H440" s="41">
        <v>-0.3</v>
      </c>
      <c r="I440" s="58">
        <v>-0.3</v>
      </c>
      <c r="J440" s="59">
        <v>0</v>
      </c>
      <c r="K440" s="59">
        <v>0</v>
      </c>
      <c r="L440" s="59">
        <v>0</v>
      </c>
      <c r="M440" s="28"/>
    </row>
    <row r="441" spans="1:13" ht="63">
      <c r="A441" s="63" t="s">
        <v>1147</v>
      </c>
      <c r="B441" s="100" t="s">
        <v>572</v>
      </c>
      <c r="C441" s="64" t="s">
        <v>593</v>
      </c>
      <c r="D441" s="49" t="s">
        <v>594</v>
      </c>
      <c r="E441" s="64" t="s">
        <v>100</v>
      </c>
      <c r="F441" s="64" t="s">
        <v>101</v>
      </c>
      <c r="G441" s="58">
        <v>-1371.2</v>
      </c>
      <c r="H441" s="41">
        <v>-1371.2</v>
      </c>
      <c r="I441" s="58">
        <v>-1371.2</v>
      </c>
      <c r="J441" s="59">
        <v>0</v>
      </c>
      <c r="K441" s="59">
        <v>0</v>
      </c>
      <c r="L441" s="59">
        <v>0</v>
      </c>
      <c r="M441" s="28"/>
    </row>
    <row r="442" spans="1:13" ht="63">
      <c r="A442" s="63" t="s">
        <v>1148</v>
      </c>
      <c r="B442" s="100" t="s">
        <v>572</v>
      </c>
      <c r="C442" s="64" t="s">
        <v>595</v>
      </c>
      <c r="D442" s="49" t="s">
        <v>596</v>
      </c>
      <c r="E442" s="64" t="s">
        <v>215</v>
      </c>
      <c r="F442" s="64" t="s">
        <v>216</v>
      </c>
      <c r="G442" s="58">
        <v>-18223</v>
      </c>
      <c r="H442" s="41">
        <v>-18223</v>
      </c>
      <c r="I442" s="58">
        <v>-18223</v>
      </c>
      <c r="J442" s="59">
        <v>0</v>
      </c>
      <c r="K442" s="59">
        <v>0</v>
      </c>
      <c r="L442" s="59">
        <v>0</v>
      </c>
      <c r="M442" s="28"/>
    </row>
    <row r="443" spans="1:13" ht="73.5">
      <c r="A443" s="63" t="s">
        <v>1149</v>
      </c>
      <c r="B443" s="100" t="s">
        <v>572</v>
      </c>
      <c r="C443" s="64" t="s">
        <v>597</v>
      </c>
      <c r="D443" s="49" t="s">
        <v>598</v>
      </c>
      <c r="E443" s="64" t="s">
        <v>215</v>
      </c>
      <c r="F443" s="63" t="s">
        <v>216</v>
      </c>
      <c r="G443" s="58">
        <v>-569.4</v>
      </c>
      <c r="H443" s="41">
        <v>-569.4</v>
      </c>
      <c r="I443" s="58">
        <v>-569.4</v>
      </c>
      <c r="J443" s="59">
        <v>0</v>
      </c>
      <c r="K443" s="59">
        <v>0</v>
      </c>
      <c r="L443" s="59">
        <v>0</v>
      </c>
      <c r="M443" s="28"/>
    </row>
    <row r="444" spans="1:13" ht="63">
      <c r="A444" s="63" t="s">
        <v>1150</v>
      </c>
      <c r="B444" s="100" t="s">
        <v>572</v>
      </c>
      <c r="C444" s="64" t="s">
        <v>712</v>
      </c>
      <c r="D444" s="49" t="s">
        <v>711</v>
      </c>
      <c r="E444" s="64" t="s">
        <v>162</v>
      </c>
      <c r="F444" s="63" t="s">
        <v>163</v>
      </c>
      <c r="G444" s="58">
        <v>-403727</v>
      </c>
      <c r="H444" s="41">
        <v>-403727</v>
      </c>
      <c r="I444" s="58">
        <v>-403727</v>
      </c>
      <c r="J444" s="59">
        <v>0</v>
      </c>
      <c r="K444" s="59">
        <v>0</v>
      </c>
      <c r="L444" s="59">
        <v>0</v>
      </c>
      <c r="M444" s="28"/>
    </row>
    <row r="445" spans="1:13" ht="63">
      <c r="A445" s="63" t="s">
        <v>1151</v>
      </c>
      <c r="B445" s="100" t="s">
        <v>572</v>
      </c>
      <c r="C445" s="64" t="s">
        <v>599</v>
      </c>
      <c r="D445" s="49" t="s">
        <v>600</v>
      </c>
      <c r="E445" s="64" t="s">
        <v>201</v>
      </c>
      <c r="F445" s="64" t="s">
        <v>202</v>
      </c>
      <c r="G445" s="58">
        <v>-214.2</v>
      </c>
      <c r="H445" s="41">
        <v>-214.2</v>
      </c>
      <c r="I445" s="58">
        <v>-303.89999999999998</v>
      </c>
      <c r="J445" s="59">
        <v>0</v>
      </c>
      <c r="K445" s="59">
        <v>0</v>
      </c>
      <c r="L445" s="59">
        <v>0</v>
      </c>
      <c r="M445" s="28"/>
    </row>
    <row r="446" spans="1:13" ht="63">
      <c r="A446" s="63" t="s">
        <v>1152</v>
      </c>
      <c r="B446" s="100" t="s">
        <v>572</v>
      </c>
      <c r="C446" s="64" t="s">
        <v>601</v>
      </c>
      <c r="D446" s="49" t="s">
        <v>602</v>
      </c>
      <c r="E446" s="64" t="s">
        <v>346</v>
      </c>
      <c r="F446" s="64" t="s">
        <v>347</v>
      </c>
      <c r="G446" s="58">
        <v>-130.1</v>
      </c>
      <c r="H446" s="41">
        <v>-130.1</v>
      </c>
      <c r="I446" s="58">
        <v>-130.1</v>
      </c>
      <c r="J446" s="59">
        <v>0</v>
      </c>
      <c r="K446" s="59">
        <v>0</v>
      </c>
      <c r="L446" s="59">
        <v>0</v>
      </c>
      <c r="M446" s="28"/>
    </row>
    <row r="447" spans="1:13" ht="63">
      <c r="A447" s="63" t="s">
        <v>1153</v>
      </c>
      <c r="B447" s="100" t="s">
        <v>572</v>
      </c>
      <c r="C447" s="64" t="s">
        <v>603</v>
      </c>
      <c r="D447" s="49" t="s">
        <v>604</v>
      </c>
      <c r="E447" s="64" t="s">
        <v>156</v>
      </c>
      <c r="F447" s="64" t="s">
        <v>157</v>
      </c>
      <c r="G447" s="58">
        <v>-666</v>
      </c>
      <c r="H447" s="41">
        <v>-666</v>
      </c>
      <c r="I447" s="58">
        <v>-666</v>
      </c>
      <c r="J447" s="59">
        <v>0</v>
      </c>
      <c r="K447" s="59">
        <v>0</v>
      </c>
      <c r="L447" s="59">
        <v>0</v>
      </c>
      <c r="M447" s="28"/>
    </row>
    <row r="448" spans="1:13" ht="63">
      <c r="A448" s="63" t="s">
        <v>1154</v>
      </c>
      <c r="B448" s="100" t="s">
        <v>572</v>
      </c>
      <c r="C448" s="64" t="s">
        <v>714</v>
      </c>
      <c r="D448" s="49" t="s">
        <v>713</v>
      </c>
      <c r="E448" s="64" t="s">
        <v>346</v>
      </c>
      <c r="F448" s="64" t="s">
        <v>347</v>
      </c>
      <c r="G448" s="58">
        <v>-6763.2</v>
      </c>
      <c r="H448" s="41">
        <v>-6763.2</v>
      </c>
      <c r="I448" s="58">
        <v>-6763.2</v>
      </c>
      <c r="J448" s="59">
        <v>0</v>
      </c>
      <c r="K448" s="59">
        <v>0</v>
      </c>
      <c r="L448" s="59">
        <v>0</v>
      </c>
      <c r="M448" s="28"/>
    </row>
    <row r="449" spans="1:13" ht="63">
      <c r="A449" s="63" t="s">
        <v>1155</v>
      </c>
      <c r="B449" s="100" t="s">
        <v>572</v>
      </c>
      <c r="C449" s="64" t="s">
        <v>605</v>
      </c>
      <c r="D449" s="49" t="s">
        <v>606</v>
      </c>
      <c r="E449" s="64" t="s">
        <v>346</v>
      </c>
      <c r="F449" s="64" t="s">
        <v>347</v>
      </c>
      <c r="G449" s="58">
        <v>-16825.3</v>
      </c>
      <c r="H449" s="41">
        <v>-16825.3</v>
      </c>
      <c r="I449" s="58">
        <v>-16825.3</v>
      </c>
      <c r="J449" s="59">
        <v>0</v>
      </c>
      <c r="K449" s="59">
        <v>0</v>
      </c>
      <c r="L449" s="59">
        <v>0</v>
      </c>
      <c r="M449" s="28"/>
    </row>
    <row r="450" spans="1:13" ht="63">
      <c r="A450" s="63" t="s">
        <v>1156</v>
      </c>
      <c r="B450" s="100" t="s">
        <v>572</v>
      </c>
      <c r="C450" s="64" t="s">
        <v>607</v>
      </c>
      <c r="D450" s="49" t="s">
        <v>608</v>
      </c>
      <c r="E450" s="64" t="s">
        <v>140</v>
      </c>
      <c r="F450" s="64" t="s">
        <v>141</v>
      </c>
      <c r="G450" s="58">
        <v>-177</v>
      </c>
      <c r="H450" s="41">
        <v>-177</v>
      </c>
      <c r="I450" s="58">
        <v>-308.39999999999998</v>
      </c>
      <c r="J450" s="59">
        <v>0</v>
      </c>
      <c r="K450" s="59">
        <v>0</v>
      </c>
      <c r="L450" s="59">
        <v>0</v>
      </c>
      <c r="M450" s="28"/>
    </row>
    <row r="451" spans="1:13" ht="63">
      <c r="A451" s="63" t="s">
        <v>1157</v>
      </c>
      <c r="B451" s="100" t="s">
        <v>572</v>
      </c>
      <c r="C451" s="64" t="s">
        <v>716</v>
      </c>
      <c r="D451" s="49" t="s">
        <v>715</v>
      </c>
      <c r="E451" s="64" t="s">
        <v>156</v>
      </c>
      <c r="F451" s="64" t="s">
        <v>157</v>
      </c>
      <c r="G451" s="58">
        <v>-2652.2</v>
      </c>
      <c r="H451" s="41">
        <v>-2652.2</v>
      </c>
      <c r="I451" s="58">
        <v>-2652.2</v>
      </c>
      <c r="J451" s="59">
        <v>0</v>
      </c>
      <c r="K451" s="59">
        <v>0</v>
      </c>
      <c r="L451" s="59">
        <v>0</v>
      </c>
      <c r="M451" s="28"/>
    </row>
    <row r="452" spans="1:13" ht="63">
      <c r="A452" s="63" t="s">
        <v>1158</v>
      </c>
      <c r="B452" s="100" t="s">
        <v>572</v>
      </c>
      <c r="C452" s="64" t="s">
        <v>609</v>
      </c>
      <c r="D452" s="49" t="s">
        <v>610</v>
      </c>
      <c r="E452" s="64" t="s">
        <v>225</v>
      </c>
      <c r="F452" s="64" t="s">
        <v>226</v>
      </c>
      <c r="G452" s="58">
        <v>-13718</v>
      </c>
      <c r="H452" s="41">
        <v>-13718</v>
      </c>
      <c r="I452" s="58">
        <v>-13718</v>
      </c>
      <c r="J452" s="59">
        <v>0</v>
      </c>
      <c r="K452" s="59">
        <v>0</v>
      </c>
      <c r="L452" s="59">
        <v>0</v>
      </c>
      <c r="M452" s="28"/>
    </row>
    <row r="453" spans="1:13" ht="63">
      <c r="A453" s="63" t="s">
        <v>1159</v>
      </c>
      <c r="B453" s="100" t="s">
        <v>572</v>
      </c>
      <c r="C453" s="64" t="s">
        <v>609</v>
      </c>
      <c r="D453" s="49" t="s">
        <v>610</v>
      </c>
      <c r="E453" s="64" t="s">
        <v>414</v>
      </c>
      <c r="F453" s="64" t="s">
        <v>415</v>
      </c>
      <c r="G453" s="58">
        <v>-4354</v>
      </c>
      <c r="H453" s="41">
        <v>-4354</v>
      </c>
      <c r="I453" s="58">
        <v>-4354</v>
      </c>
      <c r="J453" s="59">
        <v>0</v>
      </c>
      <c r="K453" s="59">
        <v>0</v>
      </c>
      <c r="L453" s="59">
        <v>0</v>
      </c>
      <c r="M453" s="28"/>
    </row>
    <row r="454" spans="1:13" ht="63">
      <c r="A454" s="63" t="s">
        <v>1160</v>
      </c>
      <c r="B454" s="100" t="s">
        <v>572</v>
      </c>
      <c r="C454" s="61" t="s">
        <v>718</v>
      </c>
      <c r="D454" s="64" t="s">
        <v>717</v>
      </c>
      <c r="E454" s="64" t="s">
        <v>102</v>
      </c>
      <c r="F454" s="61" t="s">
        <v>103</v>
      </c>
      <c r="G454" s="58">
        <v>-2372.3000000000002</v>
      </c>
      <c r="H454" s="58">
        <v>-2372.3000000000002</v>
      </c>
      <c r="I454" s="58">
        <v>-2372.3000000000002</v>
      </c>
      <c r="J454" s="59">
        <v>0</v>
      </c>
      <c r="K454" s="59">
        <v>0</v>
      </c>
      <c r="L454" s="59">
        <v>0</v>
      </c>
      <c r="M454" s="28"/>
    </row>
    <row r="455" spans="1:13" ht="63">
      <c r="A455" s="63" t="s">
        <v>1161</v>
      </c>
      <c r="B455" s="100" t="s">
        <v>572</v>
      </c>
      <c r="C455" s="64" t="s">
        <v>611</v>
      </c>
      <c r="D455" s="49" t="s">
        <v>612</v>
      </c>
      <c r="E455" s="64" t="s">
        <v>346</v>
      </c>
      <c r="F455" s="64" t="s">
        <v>347</v>
      </c>
      <c r="G455" s="58">
        <v>-98</v>
      </c>
      <c r="H455" s="41">
        <v>-98</v>
      </c>
      <c r="I455" s="58">
        <v>-230.7</v>
      </c>
      <c r="J455" s="59">
        <v>0</v>
      </c>
      <c r="K455" s="59">
        <v>0</v>
      </c>
      <c r="L455" s="59">
        <v>0</v>
      </c>
      <c r="M455" s="28"/>
    </row>
    <row r="456" spans="1:13" ht="63">
      <c r="A456" s="63" t="s">
        <v>1162</v>
      </c>
      <c r="B456" s="100" t="s">
        <v>572</v>
      </c>
      <c r="C456" s="64" t="s">
        <v>720</v>
      </c>
      <c r="D456" s="49" t="s">
        <v>719</v>
      </c>
      <c r="E456" s="64" t="s">
        <v>162</v>
      </c>
      <c r="F456" s="64" t="s">
        <v>163</v>
      </c>
      <c r="G456" s="58">
        <v>-1817.1</v>
      </c>
      <c r="H456" s="41">
        <v>-1817.1</v>
      </c>
      <c r="I456" s="58">
        <v>-1817.1</v>
      </c>
      <c r="J456" s="59">
        <v>0</v>
      </c>
      <c r="K456" s="59">
        <v>0</v>
      </c>
      <c r="L456" s="59">
        <v>0</v>
      </c>
      <c r="M456" s="28"/>
    </row>
    <row r="457" spans="1:13" ht="63">
      <c r="A457" s="63" t="s">
        <v>1163</v>
      </c>
      <c r="B457" s="100" t="s">
        <v>572</v>
      </c>
      <c r="C457" s="64" t="s">
        <v>613</v>
      </c>
      <c r="D457" s="49" t="s">
        <v>614</v>
      </c>
      <c r="E457" s="64" t="s">
        <v>346</v>
      </c>
      <c r="F457" s="64" t="s">
        <v>347</v>
      </c>
      <c r="G457" s="58">
        <v>-14310</v>
      </c>
      <c r="H457" s="41">
        <v>-14310</v>
      </c>
      <c r="I457" s="58">
        <v>-14310</v>
      </c>
      <c r="J457" s="59">
        <v>0</v>
      </c>
      <c r="K457" s="59">
        <v>0</v>
      </c>
      <c r="L457" s="59">
        <v>0</v>
      </c>
      <c r="M457" s="28"/>
    </row>
    <row r="458" spans="1:13" ht="63">
      <c r="A458" s="63" t="s">
        <v>1164</v>
      </c>
      <c r="B458" s="100" t="s">
        <v>572</v>
      </c>
      <c r="C458" s="64" t="s">
        <v>615</v>
      </c>
      <c r="D458" s="49" t="s">
        <v>616</v>
      </c>
      <c r="E458" s="64" t="s">
        <v>156</v>
      </c>
      <c r="F458" s="64" t="s">
        <v>157</v>
      </c>
      <c r="G458" s="58">
        <v>-34615</v>
      </c>
      <c r="H458" s="41">
        <v>-34615</v>
      </c>
      <c r="I458" s="58">
        <v>-48809.4</v>
      </c>
      <c r="J458" s="59">
        <v>0</v>
      </c>
      <c r="K458" s="59">
        <v>0</v>
      </c>
      <c r="L458" s="59">
        <v>0</v>
      </c>
      <c r="M458" s="28"/>
    </row>
    <row r="459" spans="1:13" ht="63">
      <c r="A459" s="63" t="s">
        <v>1165</v>
      </c>
      <c r="B459" s="100" t="s">
        <v>572</v>
      </c>
      <c r="C459" s="64" t="s">
        <v>722</v>
      </c>
      <c r="D459" s="49" t="s">
        <v>721</v>
      </c>
      <c r="E459" s="64" t="s">
        <v>221</v>
      </c>
      <c r="F459" s="64" t="s">
        <v>222</v>
      </c>
      <c r="G459" s="58">
        <v>-302</v>
      </c>
      <c r="H459" s="41">
        <v>-302</v>
      </c>
      <c r="I459" s="58">
        <v>-302</v>
      </c>
      <c r="J459" s="59">
        <v>0</v>
      </c>
      <c r="K459" s="59">
        <v>0</v>
      </c>
      <c r="L459" s="59">
        <v>0</v>
      </c>
      <c r="M459" s="28"/>
    </row>
    <row r="460" spans="1:13" s="81" customFormat="1" ht="63">
      <c r="A460" s="63" t="s">
        <v>1166</v>
      </c>
      <c r="B460" s="100" t="s">
        <v>572</v>
      </c>
      <c r="C460" s="64" t="s">
        <v>724</v>
      </c>
      <c r="D460" s="49" t="s">
        <v>723</v>
      </c>
      <c r="E460" s="64" t="s">
        <v>144</v>
      </c>
      <c r="F460" s="64" t="s">
        <v>145</v>
      </c>
      <c r="G460" s="58">
        <v>-0.3</v>
      </c>
      <c r="H460" s="41">
        <v>-0.3</v>
      </c>
      <c r="I460" s="58">
        <v>-0.3</v>
      </c>
      <c r="J460" s="59">
        <v>0</v>
      </c>
      <c r="K460" s="59">
        <v>0</v>
      </c>
      <c r="L460" s="59">
        <v>0</v>
      </c>
      <c r="M460" s="103"/>
    </row>
    <row r="461" spans="1:13" ht="63">
      <c r="A461" s="63" t="s">
        <v>1167</v>
      </c>
      <c r="B461" s="100" t="s">
        <v>572</v>
      </c>
      <c r="C461" s="64" t="s">
        <v>617</v>
      </c>
      <c r="D461" s="49" t="s">
        <v>618</v>
      </c>
      <c r="E461" s="64" t="s">
        <v>158</v>
      </c>
      <c r="F461" s="64" t="s">
        <v>159</v>
      </c>
      <c r="G461" s="41">
        <v>-605.1</v>
      </c>
      <c r="H461" s="41">
        <v>-605.1</v>
      </c>
      <c r="I461" s="41">
        <v>-606.20000000000005</v>
      </c>
      <c r="J461" s="59">
        <v>0</v>
      </c>
      <c r="K461" s="59">
        <v>0</v>
      </c>
      <c r="L461" s="59">
        <v>0</v>
      </c>
      <c r="M461" s="28"/>
    </row>
    <row r="462" spans="1:13" ht="63">
      <c r="A462" s="63" t="s">
        <v>1168</v>
      </c>
      <c r="B462" s="100" t="s">
        <v>572</v>
      </c>
      <c r="C462" s="64" t="s">
        <v>726</v>
      </c>
      <c r="D462" s="49" t="s">
        <v>725</v>
      </c>
      <c r="E462" s="64" t="s">
        <v>156</v>
      </c>
      <c r="F462" s="64" t="s">
        <v>157</v>
      </c>
      <c r="G462" s="41">
        <v>-7759.4</v>
      </c>
      <c r="H462" s="41">
        <v>-7759.4</v>
      </c>
      <c r="I462" s="41">
        <v>-7759.4</v>
      </c>
      <c r="J462" s="59">
        <v>0</v>
      </c>
      <c r="K462" s="59">
        <v>0</v>
      </c>
      <c r="L462" s="59">
        <v>0</v>
      </c>
      <c r="M462" s="28"/>
    </row>
    <row r="463" spans="1:13" ht="63">
      <c r="A463" s="63" t="s">
        <v>1169</v>
      </c>
      <c r="B463" s="100" t="s">
        <v>572</v>
      </c>
      <c r="C463" s="64" t="s">
        <v>619</v>
      </c>
      <c r="D463" s="49" t="s">
        <v>620</v>
      </c>
      <c r="E463" s="64" t="s">
        <v>201</v>
      </c>
      <c r="F463" s="64" t="s">
        <v>202</v>
      </c>
      <c r="G463" s="58">
        <v>-744</v>
      </c>
      <c r="H463" s="41">
        <v>-744</v>
      </c>
      <c r="I463" s="58">
        <v>-1139</v>
      </c>
      <c r="J463" s="59">
        <v>0</v>
      </c>
      <c r="K463" s="59">
        <v>0</v>
      </c>
      <c r="L463" s="59">
        <v>0</v>
      </c>
      <c r="M463" s="28"/>
    </row>
    <row r="464" spans="1:13" ht="63">
      <c r="A464" s="63" t="s">
        <v>1170</v>
      </c>
      <c r="B464" s="100" t="s">
        <v>572</v>
      </c>
      <c r="C464" s="64" t="s">
        <v>621</v>
      </c>
      <c r="D464" s="49" t="s">
        <v>622</v>
      </c>
      <c r="E464" s="64" t="s">
        <v>227</v>
      </c>
      <c r="F464" s="64" t="s">
        <v>228</v>
      </c>
      <c r="G464" s="58">
        <v>-602.29999999999995</v>
      </c>
      <c r="H464" s="41">
        <v>-602.29999999999995</v>
      </c>
      <c r="I464" s="58">
        <v>-609.29999999999995</v>
      </c>
      <c r="J464" s="59">
        <v>0</v>
      </c>
      <c r="K464" s="59">
        <v>0</v>
      </c>
      <c r="L464" s="59">
        <v>0</v>
      </c>
      <c r="M464" s="28"/>
    </row>
    <row r="465" spans="1:13" ht="63">
      <c r="A465" s="63" t="s">
        <v>1171</v>
      </c>
      <c r="B465" s="100" t="s">
        <v>572</v>
      </c>
      <c r="C465" s="64" t="s">
        <v>623</v>
      </c>
      <c r="D465" s="49" t="s">
        <v>624</v>
      </c>
      <c r="E465" s="64" t="s">
        <v>201</v>
      </c>
      <c r="F465" s="64" t="s">
        <v>202</v>
      </c>
      <c r="G465" s="58">
        <v>-83</v>
      </c>
      <c r="H465" s="41">
        <v>-83</v>
      </c>
      <c r="I465" s="58">
        <v>-102.1</v>
      </c>
      <c r="J465" s="59">
        <v>0</v>
      </c>
      <c r="K465" s="59">
        <v>0</v>
      </c>
      <c r="L465" s="59">
        <v>0</v>
      </c>
      <c r="M465" s="28"/>
    </row>
    <row r="466" spans="1:13" ht="115.5">
      <c r="A466" s="63" t="s">
        <v>1172</v>
      </c>
      <c r="B466" s="100" t="s">
        <v>572</v>
      </c>
      <c r="C466" s="64" t="s">
        <v>728</v>
      </c>
      <c r="D466" s="49" t="s">
        <v>727</v>
      </c>
      <c r="E466" s="64" t="s">
        <v>100</v>
      </c>
      <c r="F466" s="64" t="s">
        <v>101</v>
      </c>
      <c r="G466" s="58">
        <v>-60</v>
      </c>
      <c r="H466" s="41">
        <v>-60</v>
      </c>
      <c r="I466" s="58">
        <v>-60</v>
      </c>
      <c r="J466" s="59">
        <v>0</v>
      </c>
      <c r="K466" s="59">
        <v>0</v>
      </c>
      <c r="L466" s="59">
        <v>0</v>
      </c>
      <c r="M466" s="28"/>
    </row>
    <row r="467" spans="1:13" ht="63">
      <c r="A467" s="63" t="s">
        <v>1173</v>
      </c>
      <c r="B467" s="100" t="s">
        <v>572</v>
      </c>
      <c r="C467" s="64" t="s">
        <v>625</v>
      </c>
      <c r="D467" s="49" t="s">
        <v>626</v>
      </c>
      <c r="E467" s="64" t="s">
        <v>227</v>
      </c>
      <c r="F467" s="64" t="s">
        <v>228</v>
      </c>
      <c r="G467" s="58">
        <v>-100</v>
      </c>
      <c r="H467" s="41">
        <v>-100</v>
      </c>
      <c r="I467" s="58">
        <v>-100</v>
      </c>
      <c r="J467" s="59">
        <v>0</v>
      </c>
      <c r="K467" s="59">
        <v>0</v>
      </c>
      <c r="L467" s="59">
        <v>0</v>
      </c>
      <c r="M467" s="28"/>
    </row>
    <row r="468" spans="1:13" ht="94.5">
      <c r="A468" s="63" t="s">
        <v>1174</v>
      </c>
      <c r="B468" s="100" t="s">
        <v>572</v>
      </c>
      <c r="C468" s="64" t="s">
        <v>627</v>
      </c>
      <c r="D468" s="49" t="s">
        <v>628</v>
      </c>
      <c r="E468" s="64" t="s">
        <v>100</v>
      </c>
      <c r="F468" s="64" t="s">
        <v>101</v>
      </c>
      <c r="G468" s="58">
        <v>-7069</v>
      </c>
      <c r="H468" s="41">
        <v>-7069</v>
      </c>
      <c r="I468" s="58">
        <v>-7069</v>
      </c>
      <c r="J468" s="59">
        <v>0</v>
      </c>
      <c r="K468" s="59">
        <v>0</v>
      </c>
      <c r="L468" s="59">
        <v>0</v>
      </c>
      <c r="M468" s="28"/>
    </row>
    <row r="469" spans="1:13" ht="105">
      <c r="A469" s="63" t="s">
        <v>1175</v>
      </c>
      <c r="B469" s="100" t="s">
        <v>572</v>
      </c>
      <c r="C469" s="64" t="s">
        <v>736</v>
      </c>
      <c r="D469" s="49" t="s">
        <v>729</v>
      </c>
      <c r="E469" s="64" t="s">
        <v>100</v>
      </c>
      <c r="F469" s="64" t="s">
        <v>101</v>
      </c>
      <c r="G469" s="58">
        <v>-42</v>
      </c>
      <c r="H469" s="41">
        <v>-42</v>
      </c>
      <c r="I469" s="58">
        <v>-42</v>
      </c>
      <c r="J469" s="59">
        <v>0</v>
      </c>
      <c r="K469" s="59">
        <v>0</v>
      </c>
      <c r="L469" s="59">
        <v>0</v>
      </c>
      <c r="M469" s="28"/>
    </row>
    <row r="470" spans="1:13" ht="63">
      <c r="A470" s="63" t="s">
        <v>1176</v>
      </c>
      <c r="B470" s="100" t="s">
        <v>572</v>
      </c>
      <c r="C470" s="64" t="s">
        <v>629</v>
      </c>
      <c r="D470" s="49" t="s">
        <v>630</v>
      </c>
      <c r="E470" s="64" t="s">
        <v>201</v>
      </c>
      <c r="F470" s="64" t="s">
        <v>202</v>
      </c>
      <c r="G470" s="58">
        <v>-29</v>
      </c>
      <c r="H470" s="41">
        <v>-29</v>
      </c>
      <c r="I470" s="58">
        <v>-29</v>
      </c>
      <c r="J470" s="59">
        <v>0</v>
      </c>
      <c r="K470" s="59">
        <v>0</v>
      </c>
      <c r="L470" s="59">
        <v>0</v>
      </c>
      <c r="M470" s="28"/>
    </row>
    <row r="471" spans="1:13" ht="63">
      <c r="A471" s="63" t="s">
        <v>1177</v>
      </c>
      <c r="B471" s="100" t="s">
        <v>572</v>
      </c>
      <c r="C471" s="64" t="s">
        <v>629</v>
      </c>
      <c r="D471" s="49" t="s">
        <v>630</v>
      </c>
      <c r="E471" s="64" t="s">
        <v>215</v>
      </c>
      <c r="F471" s="64" t="s">
        <v>216</v>
      </c>
      <c r="G471" s="58">
        <v>-19153</v>
      </c>
      <c r="H471" s="41">
        <v>-19153</v>
      </c>
      <c r="I471" s="58">
        <f>-19174.1+4.8</f>
        <v>-19169.3</v>
      </c>
      <c r="J471" s="59">
        <v>0</v>
      </c>
      <c r="K471" s="59">
        <v>0</v>
      </c>
      <c r="L471" s="59">
        <v>0</v>
      </c>
      <c r="M471" s="28"/>
    </row>
    <row r="472" spans="1:13" ht="63">
      <c r="A472" s="63" t="s">
        <v>1178</v>
      </c>
      <c r="B472" s="100" t="s">
        <v>572</v>
      </c>
      <c r="C472" s="64" t="s">
        <v>629</v>
      </c>
      <c r="D472" s="49" t="s">
        <v>630</v>
      </c>
      <c r="E472" s="64" t="s">
        <v>346</v>
      </c>
      <c r="F472" s="64" t="s">
        <v>347</v>
      </c>
      <c r="G472" s="58">
        <v>-68.3</v>
      </c>
      <c r="H472" s="41">
        <v>-68.3</v>
      </c>
      <c r="I472" s="58">
        <v>-70.5</v>
      </c>
      <c r="J472" s="59">
        <v>0</v>
      </c>
      <c r="K472" s="59">
        <v>0</v>
      </c>
      <c r="L472" s="59">
        <v>0</v>
      </c>
      <c r="M472" s="28"/>
    </row>
    <row r="473" spans="1:13" ht="63">
      <c r="A473" s="63" t="s">
        <v>1179</v>
      </c>
      <c r="B473" s="100" t="s">
        <v>572</v>
      </c>
      <c r="C473" s="64" t="s">
        <v>629</v>
      </c>
      <c r="D473" s="49" t="s">
        <v>630</v>
      </c>
      <c r="E473" s="64" t="s">
        <v>162</v>
      </c>
      <c r="F473" s="64" t="s">
        <v>163</v>
      </c>
      <c r="G473" s="58">
        <v>-809.3</v>
      </c>
      <c r="H473" s="41">
        <v>-809.3</v>
      </c>
      <c r="I473" s="58">
        <v>-809.3</v>
      </c>
      <c r="J473" s="59">
        <v>0</v>
      </c>
      <c r="K473" s="59">
        <v>0</v>
      </c>
      <c r="L473" s="59">
        <v>0</v>
      </c>
      <c r="M473" s="28"/>
    </row>
    <row r="474" spans="1:13" ht="63">
      <c r="A474" s="63" t="s">
        <v>1180</v>
      </c>
      <c r="B474" s="100" t="s">
        <v>572</v>
      </c>
      <c r="C474" s="64" t="s">
        <v>629</v>
      </c>
      <c r="D474" s="49" t="s">
        <v>630</v>
      </c>
      <c r="E474" s="64" t="s">
        <v>227</v>
      </c>
      <c r="F474" s="64" t="s">
        <v>228</v>
      </c>
      <c r="G474" s="58">
        <v>-321.7</v>
      </c>
      <c r="H474" s="41">
        <v>-321.7</v>
      </c>
      <c r="I474" s="58">
        <v>-321.7</v>
      </c>
      <c r="J474" s="59">
        <v>0</v>
      </c>
      <c r="K474" s="59">
        <v>0</v>
      </c>
      <c r="L474" s="59">
        <v>0</v>
      </c>
      <c r="M474" s="28"/>
    </row>
    <row r="475" spans="1:13" s="81" customFormat="1">
      <c r="A475" s="118"/>
      <c r="B475" s="101"/>
      <c r="C475" s="102"/>
      <c r="D475" s="101"/>
      <c r="E475" s="89"/>
      <c r="F475" s="109"/>
      <c r="G475" s="42">
        <f t="shared" ref="G475:L475" si="24">G264+G6</f>
        <v>119835463.50000001</v>
      </c>
      <c r="H475" s="42">
        <f t="shared" si="24"/>
        <v>48063018.969999999</v>
      </c>
      <c r="I475" s="42">
        <f t="shared" si="24"/>
        <v>120415802.81</v>
      </c>
      <c r="J475" s="42">
        <f t="shared" si="24"/>
        <v>109630833.89999999</v>
      </c>
      <c r="K475" s="42">
        <f t="shared" si="24"/>
        <v>107808402.89999999</v>
      </c>
      <c r="L475" s="42">
        <f t="shared" si="24"/>
        <v>109309458.09999998</v>
      </c>
      <c r="M475" s="110"/>
    </row>
    <row r="476" spans="1:13">
      <c r="C476" s="8"/>
      <c r="I476" s="117"/>
    </row>
    <row r="477" spans="1:13">
      <c r="C477" s="8"/>
    </row>
    <row r="478" spans="1:13">
      <c r="C478" s="8"/>
    </row>
    <row r="479" spans="1:13">
      <c r="C479" s="8"/>
    </row>
    <row r="480" spans="1:13">
      <c r="C480" s="8"/>
    </row>
    <row r="481" spans="3:3">
      <c r="C481" s="8"/>
    </row>
    <row r="482" spans="3:3">
      <c r="C482" s="8"/>
    </row>
    <row r="483" spans="3:3">
      <c r="C483" s="8"/>
    </row>
    <row r="484" spans="3:3">
      <c r="C484" s="8"/>
    </row>
    <row r="485" spans="3:3">
      <c r="C485" s="8"/>
    </row>
    <row r="486" spans="3:3">
      <c r="C486" s="8"/>
    </row>
    <row r="487" spans="3:3">
      <c r="C487" s="8"/>
    </row>
    <row r="488" spans="3:3">
      <c r="C488" s="8"/>
    </row>
    <row r="489" spans="3:3">
      <c r="C489" s="8"/>
    </row>
    <row r="490" spans="3:3">
      <c r="C490" s="8"/>
    </row>
    <row r="491" spans="3:3">
      <c r="C491" s="8"/>
    </row>
    <row r="492" spans="3:3">
      <c r="C492" s="8"/>
    </row>
    <row r="493" spans="3:3">
      <c r="C493" s="8"/>
    </row>
    <row r="494" spans="3:3">
      <c r="C494" s="8"/>
    </row>
    <row r="495" spans="3:3">
      <c r="C495" s="8"/>
    </row>
    <row r="496" spans="3:3">
      <c r="C496" s="8"/>
    </row>
    <row r="497" spans="3:3">
      <c r="C497" s="8"/>
    </row>
    <row r="498" spans="3:3">
      <c r="C498" s="8"/>
    </row>
    <row r="499" spans="3:3">
      <c r="C499" s="8"/>
    </row>
    <row r="500" spans="3:3">
      <c r="C500" s="8"/>
    </row>
    <row r="501" spans="3:3">
      <c r="C501" s="8"/>
    </row>
    <row r="502" spans="3:3">
      <c r="C502" s="8"/>
    </row>
    <row r="503" spans="3:3">
      <c r="C503" s="8"/>
    </row>
    <row r="504" spans="3:3">
      <c r="C504" s="8"/>
    </row>
    <row r="505" spans="3:3">
      <c r="C505" s="8"/>
    </row>
    <row r="506" spans="3:3">
      <c r="C506" s="8"/>
    </row>
    <row r="507" spans="3:3">
      <c r="C507" s="8"/>
    </row>
    <row r="508" spans="3:3">
      <c r="C508" s="8"/>
    </row>
    <row r="509" spans="3:3">
      <c r="C509" s="8"/>
    </row>
    <row r="510" spans="3:3">
      <c r="C510" s="8"/>
    </row>
    <row r="511" spans="3:3">
      <c r="C511" s="8"/>
    </row>
    <row r="512" spans="3:3">
      <c r="C512" s="8"/>
    </row>
    <row r="513" spans="3:3">
      <c r="C513" s="8"/>
    </row>
    <row r="514" spans="3:3">
      <c r="C514" s="8"/>
    </row>
    <row r="515" spans="3:3">
      <c r="C515" s="8"/>
    </row>
    <row r="516" spans="3:3">
      <c r="C516" s="8"/>
    </row>
    <row r="517" spans="3:3">
      <c r="C517" s="8"/>
    </row>
    <row r="518" spans="3:3">
      <c r="C518" s="8"/>
    </row>
    <row r="519" spans="3:3">
      <c r="C519" s="8"/>
    </row>
    <row r="520" spans="3:3">
      <c r="C520" s="8"/>
    </row>
    <row r="521" spans="3:3">
      <c r="C521" s="8"/>
    </row>
    <row r="522" spans="3:3">
      <c r="C522" s="8"/>
    </row>
    <row r="523" spans="3:3">
      <c r="C523" s="8"/>
    </row>
    <row r="524" spans="3:3">
      <c r="C524" s="8"/>
    </row>
    <row r="525" spans="3:3">
      <c r="C525" s="8"/>
    </row>
    <row r="526" spans="3:3">
      <c r="C526" s="8"/>
    </row>
    <row r="527" spans="3:3">
      <c r="C527" s="8"/>
    </row>
  </sheetData>
  <mergeCells count="9">
    <mergeCell ref="A1:L1"/>
    <mergeCell ref="A3:A4"/>
    <mergeCell ref="B3:B4"/>
    <mergeCell ref="C3:D3"/>
    <mergeCell ref="E3:F3"/>
    <mergeCell ref="G3:G4"/>
    <mergeCell ref="H3:H4"/>
    <mergeCell ref="I3:I4"/>
    <mergeCell ref="J3:L3"/>
  </mergeCells>
  <pageMargins left="0.39370078740157483" right="0.39370078740157483" top="0.78740157480314965" bottom="0.78740157480314965" header="0.51181102362204722" footer="0.51181102362204722"/>
  <pageSetup paperSize="9" scale="79" firstPageNumber="783" fitToHeight="51" orientation="landscape" useFirstPageNumber="1" r:id="rId1"/>
  <headerFooter scaleWithDoc="0">
    <oddHeader>&amp;C&amp;"PT Astra Serif,обычный"&amp;12&amp;P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3</vt:i4>
      </vt:variant>
    </vt:vector>
  </HeadingPairs>
  <TitlesOfParts>
    <vt:vector size="4" baseType="lpstr">
      <vt:lpstr>Реестр</vt:lpstr>
      <vt:lpstr>Реестр!Print_Titles</vt:lpstr>
      <vt:lpstr>Реестр!Заголовки_для_печати</vt:lpstr>
      <vt:lpstr>Реестр!Область_печати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Полонянкина Виктория Викторовна (pvv)</dc:creator>
  <cp:lastModifiedBy>Ширина Светлана Николаевна (shsn)</cp:lastModifiedBy>
  <cp:revision>1</cp:revision>
  <cp:lastPrinted>2025-09-24T06:32:02Z</cp:lastPrinted>
  <dcterms:created xsi:type="dcterms:W3CDTF">2024-09-20T03:27:12Z</dcterms:created>
  <dcterms:modified xsi:type="dcterms:W3CDTF">2025-09-24T07:46:05Z</dcterms:modified>
</cp:coreProperties>
</file>