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65" yWindow="30" windowWidth="25740" windowHeight="12585"/>
  </bookViews>
  <sheets>
    <sheet name="Лист1" sheetId="1" r:id="rId1"/>
    <sheet name="Лист4" sheetId="2" state="hidden" r:id="rId2"/>
    <sheet name="Лист5" sheetId="3" state="hidden" r:id="rId3"/>
    <sheet name="Лист6" sheetId="4" state="hidden" r:id="rId4"/>
    <sheet name="Лист7" sheetId="5" state="hidden" r:id="rId5"/>
  </sheets>
  <definedNames>
    <definedName name="_xlnm._FilterDatabase" localSheetId="0" hidden="1">Лист1!$E$15:$E$190</definedName>
    <definedName name="Print_Titles" localSheetId="0">Лист1!$8:$11</definedName>
    <definedName name="Z_47BE177F_564F_4E30_A4F0_4DA7A80B9B88_.wvu.FilterData" localSheetId="0" hidden="1">Лист1!$E$15:$E$190</definedName>
    <definedName name="Z_76B44A2F_18DB_4A45_B895_2B2B961519ED_.wvu.FilterData" localSheetId="0" hidden="1">Лист1!$E$15:$E$190</definedName>
    <definedName name="Z_76B44A2F_18DB_4A45_B895_2B2B961519ED_.wvu.PrintArea" localSheetId="0" hidden="1">Лист1!$A$5:$V$190</definedName>
    <definedName name="Z_76B44A2F_18DB_4A45_B895_2B2B961519ED_.wvu.PrintTitles" localSheetId="0" hidden="1">Лист1!$8:$11</definedName>
    <definedName name="Z_76B44A2F_18DB_4A45_B895_2B2B961519ED_.wvu.Rows" localSheetId="0" hidden="1">#REF!</definedName>
    <definedName name="Z_77984228_E82F_4F8D_9DE5_B74C2AD346E6_.wvu.FilterData" localSheetId="0" hidden="1">Лист1!$E$15:$E$190</definedName>
    <definedName name="Z_77984228_E82F_4F8D_9DE5_B74C2AD346E6_.wvu.PrintArea" localSheetId="0" hidden="1">Лист1!$A$5:$V$190</definedName>
    <definedName name="Z_77984228_E82F_4F8D_9DE5_B74C2AD346E6_.wvu.PrintTitles" localSheetId="0" hidden="1">Лист1!$8:$11</definedName>
    <definedName name="Z_7ACDCF6C_878F_454A_886B_60CE43D1835E_.wvu.FilterData" localSheetId="0" hidden="1">Лист1!$E$15:$E$190</definedName>
    <definedName name="Z_8DBC8541_9868_41A7_9A9F_A27FC80CBA37_.wvu.FilterData" localSheetId="0" hidden="1">Лист1!$E$15:$E$190</definedName>
    <definedName name="Z_8DBC8541_9868_41A7_9A9F_A27FC80CBA37_.wvu.PrintArea" localSheetId="0" hidden="1">Лист1!$A$5:$V$190</definedName>
    <definedName name="Z_8DBC8541_9868_41A7_9A9F_A27FC80CBA37_.wvu.PrintTitles" localSheetId="0" hidden="1">Лист1!$8:$11</definedName>
    <definedName name="Z_BABD61A3_6A51_407B_8C81_60ED34B253AA_.wvu.FilterData" localSheetId="0" hidden="1">Лист1!$E$15:$E$190</definedName>
    <definedName name="Z_BABD61A3_6A51_407B_8C81_60ED34B253AA_.wvu.PrintArea" localSheetId="0" hidden="1">Лист1!$A$5:$V$190</definedName>
    <definedName name="Z_BABD61A3_6A51_407B_8C81_60ED34B253AA_.wvu.PrintTitles" localSheetId="0" hidden="1">Лист1!$8:$11</definedName>
    <definedName name="Z_BABD61A3_6A51_407B_8C81_60ED34B253AA_.wvu.Rows" localSheetId="0" hidden="1">#REF!</definedName>
    <definedName name="Z_CFE875CB_1045_45F7_825E_02100661E885_.wvu.FilterData" localSheetId="0" hidden="1">Лист1!$A$11:$V$190</definedName>
    <definedName name="Z_CFE875CB_1045_45F7_825E_02100661E885_.wvu.PrintArea" localSheetId="0" hidden="1">Лист1!$A$5:$V$190</definedName>
    <definedName name="Z_CFE875CB_1045_45F7_825E_02100661E885_.wvu.PrintTitles" localSheetId="0" hidden="1">Лист1!$8:$11</definedName>
    <definedName name="Z_FE09AB06_1ECE_4486_BCA1_E9D85830708B_.wvu.Cols" localSheetId="0" hidden="1">Лист1!$J:$M,Лист1!$V:$V</definedName>
    <definedName name="Z_FE09AB06_1ECE_4486_BCA1_E9D85830708B_.wvu.FilterData" localSheetId="0" hidden="1">Лист1!$E$15:$E$190</definedName>
    <definedName name="Z_FE09AB06_1ECE_4486_BCA1_E9D85830708B_.wvu.PrintArea" localSheetId="0" hidden="1">Лист1!$A$1:$V$190</definedName>
    <definedName name="Z_FE09AB06_1ECE_4486_BCA1_E9D85830708B_.wvu.PrintTitles" localSheetId="0" hidden="1">Лист1!$8:$11</definedName>
    <definedName name="Z_FE09AB06_1ECE_4486_BCA1_E9D85830708B_.wvu.Rows" localSheetId="0" hidden="1">#REF!</definedName>
    <definedName name="_xlnm.Print_Area" localSheetId="0">Лист1!$A$5:$V$190</definedName>
  </definedNames>
  <calcPr calcId="145621" fullPrecision="0"/>
</workbook>
</file>

<file path=xl/calcChain.xml><?xml version="1.0" encoding="utf-8"?>
<calcChain xmlns="http://schemas.openxmlformats.org/spreadsheetml/2006/main">
  <c r="J62" i="1" l="1"/>
  <c r="K61" i="1"/>
  <c r="J84" i="1"/>
  <c r="M84" i="1"/>
  <c r="J61" i="1"/>
  <c r="J83" i="1"/>
  <c r="J87" i="1"/>
  <c r="J86" i="1"/>
  <c r="K149" i="1" l="1"/>
  <c r="L149" i="1"/>
  <c r="M149" i="1"/>
  <c r="H149" i="1"/>
  <c r="I149" i="1"/>
  <c r="G149" i="1"/>
  <c r="F154" i="1"/>
  <c r="F155" i="1"/>
  <c r="J155" i="1"/>
  <c r="V155" i="1" s="1"/>
  <c r="N155" i="1"/>
  <c r="R155" i="1"/>
  <c r="J149" i="1" l="1"/>
  <c r="G53" i="1"/>
  <c r="F53" i="1" s="1"/>
  <c r="R53" i="1"/>
  <c r="N53" i="1"/>
  <c r="J53" i="1"/>
  <c r="V53" i="1" l="1"/>
  <c r="T108" i="1"/>
  <c r="U108" i="1"/>
  <c r="S108" i="1"/>
  <c r="R110" i="1"/>
  <c r="P108" i="1"/>
  <c r="Q108" i="1"/>
  <c r="O108" i="1"/>
  <c r="N110" i="1"/>
  <c r="L108" i="1"/>
  <c r="M108" i="1"/>
  <c r="K108" i="1"/>
  <c r="J110" i="1"/>
  <c r="H108" i="1"/>
  <c r="I108" i="1"/>
  <c r="G108" i="1"/>
  <c r="F110" i="1"/>
  <c r="T182" i="1"/>
  <c r="U182" i="1"/>
  <c r="S182" i="1"/>
  <c r="R184" i="1"/>
  <c r="P182" i="1"/>
  <c r="Q182" i="1"/>
  <c r="O182" i="1"/>
  <c r="N184" i="1"/>
  <c r="L182" i="1"/>
  <c r="M182" i="1"/>
  <c r="K182" i="1"/>
  <c r="J184" i="1"/>
  <c r="H182" i="1"/>
  <c r="I182" i="1"/>
  <c r="G182" i="1"/>
  <c r="F184" i="1"/>
  <c r="F182" i="1"/>
  <c r="V110" i="1" l="1"/>
  <c r="V184" i="1"/>
  <c r="R48" i="1"/>
  <c r="N48" i="1"/>
  <c r="J48" i="1"/>
  <c r="F48" i="1"/>
  <c r="V48" i="1" l="1"/>
  <c r="U177" i="1"/>
  <c r="T177" i="1"/>
  <c r="S177" i="1"/>
  <c r="P177" i="1"/>
  <c r="Q177" i="1"/>
  <c r="O177" i="1"/>
  <c r="L177" i="1"/>
  <c r="M177" i="1"/>
  <c r="K177" i="1"/>
  <c r="R180" i="1"/>
  <c r="N180" i="1"/>
  <c r="J180" i="1"/>
  <c r="F180" i="1"/>
  <c r="V180" i="1" s="1"/>
  <c r="H177" i="1"/>
  <c r="I177" i="1"/>
  <c r="G177" i="1"/>
  <c r="I18" i="1" l="1"/>
  <c r="J47" i="1" l="1"/>
  <c r="U121" i="1" l="1"/>
  <c r="T121" i="1"/>
  <c r="S121" i="1"/>
  <c r="P121" i="1"/>
  <c r="Q121" i="1"/>
  <c r="O121" i="1"/>
  <c r="L121" i="1"/>
  <c r="M121" i="1"/>
  <c r="K121" i="1"/>
  <c r="H121" i="1"/>
  <c r="I121" i="1"/>
  <c r="G121" i="1"/>
  <c r="R124" i="1"/>
  <c r="N124" i="1"/>
  <c r="J124" i="1"/>
  <c r="F124" i="1"/>
  <c r="J37" i="1"/>
  <c r="J38" i="1"/>
  <c r="J174" i="1"/>
  <c r="R166" i="1"/>
  <c r="V124" i="1" l="1"/>
  <c r="F121" i="1"/>
  <c r="R51" i="1"/>
  <c r="N51" i="1"/>
  <c r="J51" i="1"/>
  <c r="F51" i="1"/>
  <c r="O18" i="1"/>
  <c r="V51" i="1" l="1"/>
  <c r="R112" i="1"/>
  <c r="N112" i="1"/>
  <c r="J112" i="1"/>
  <c r="F112" i="1"/>
  <c r="V112" i="1" s="1"/>
  <c r="G40" i="1"/>
  <c r="R46" i="1"/>
  <c r="N46" i="1"/>
  <c r="J46" i="1"/>
  <c r="F46" i="1"/>
  <c r="T103" i="1"/>
  <c r="U103" i="1"/>
  <c r="S103" i="1"/>
  <c r="P103" i="1"/>
  <c r="Q103" i="1"/>
  <c r="O103" i="1"/>
  <c r="L103" i="1"/>
  <c r="M103" i="1"/>
  <c r="K103" i="1"/>
  <c r="H103" i="1"/>
  <c r="I103" i="1"/>
  <c r="G103" i="1"/>
  <c r="R107" i="1"/>
  <c r="N107" i="1"/>
  <c r="J107" i="1"/>
  <c r="F107" i="1"/>
  <c r="H117" i="1"/>
  <c r="I117" i="1"/>
  <c r="G117" i="1"/>
  <c r="L117" i="1"/>
  <c r="M117" i="1"/>
  <c r="K117" i="1"/>
  <c r="P117" i="1"/>
  <c r="Q117" i="1"/>
  <c r="O117" i="1"/>
  <c r="T117" i="1"/>
  <c r="U117" i="1"/>
  <c r="S117" i="1"/>
  <c r="R120" i="1"/>
  <c r="N120" i="1"/>
  <c r="J120" i="1"/>
  <c r="F120" i="1"/>
  <c r="T125" i="1"/>
  <c r="U125" i="1"/>
  <c r="S125" i="1"/>
  <c r="P125" i="1"/>
  <c r="Q125" i="1"/>
  <c r="O125" i="1"/>
  <c r="R129" i="1"/>
  <c r="L125" i="1"/>
  <c r="M125" i="1"/>
  <c r="K125" i="1"/>
  <c r="N129" i="1"/>
  <c r="H125" i="1"/>
  <c r="I125" i="1"/>
  <c r="J129" i="1"/>
  <c r="F129" i="1"/>
  <c r="G125" i="1"/>
  <c r="T149" i="1"/>
  <c r="U149" i="1"/>
  <c r="S149" i="1"/>
  <c r="P149" i="1"/>
  <c r="Q149" i="1"/>
  <c r="O149" i="1"/>
  <c r="N149" i="1" s="1"/>
  <c r="R151" i="1"/>
  <c r="R152" i="1"/>
  <c r="N151" i="1"/>
  <c r="N152" i="1"/>
  <c r="J151" i="1"/>
  <c r="J152" i="1"/>
  <c r="F151" i="1"/>
  <c r="F152" i="1"/>
  <c r="R72" i="1"/>
  <c r="N72" i="1"/>
  <c r="J72" i="1"/>
  <c r="F72" i="1"/>
  <c r="R70" i="1"/>
  <c r="N70" i="1"/>
  <c r="J70" i="1"/>
  <c r="F70" i="1"/>
  <c r="R71" i="1"/>
  <c r="N71" i="1"/>
  <c r="J71" i="1"/>
  <c r="F71" i="1"/>
  <c r="G62" i="1"/>
  <c r="L75" i="1"/>
  <c r="K75" i="1"/>
  <c r="J78" i="1"/>
  <c r="R188" i="1"/>
  <c r="N188" i="1"/>
  <c r="J188" i="1"/>
  <c r="F188" i="1"/>
  <c r="U186" i="1"/>
  <c r="T186" i="1"/>
  <c r="S186" i="1"/>
  <c r="Q186" i="1"/>
  <c r="P186" i="1"/>
  <c r="O186" i="1"/>
  <c r="M186" i="1"/>
  <c r="L186" i="1"/>
  <c r="K186" i="1"/>
  <c r="I186" i="1"/>
  <c r="H186" i="1"/>
  <c r="G186" i="1"/>
  <c r="R185" i="1"/>
  <c r="N185" i="1"/>
  <c r="J185" i="1"/>
  <c r="F185" i="1"/>
  <c r="U181" i="1"/>
  <c r="T181" i="1"/>
  <c r="S181" i="1"/>
  <c r="I181" i="1"/>
  <c r="R179" i="1"/>
  <c r="N179" i="1"/>
  <c r="J179" i="1"/>
  <c r="F179" i="1"/>
  <c r="U176" i="1"/>
  <c r="T176" i="1"/>
  <c r="S176" i="1"/>
  <c r="Q176" i="1"/>
  <c r="P176" i="1"/>
  <c r="O176" i="1"/>
  <c r="M176" i="1"/>
  <c r="L176" i="1"/>
  <c r="K176" i="1"/>
  <c r="I176" i="1"/>
  <c r="H176" i="1"/>
  <c r="G176" i="1"/>
  <c r="R175" i="1"/>
  <c r="N175" i="1"/>
  <c r="J175" i="1"/>
  <c r="F175" i="1"/>
  <c r="R174" i="1"/>
  <c r="N174" i="1"/>
  <c r="F174" i="1"/>
  <c r="V174" i="1" s="1"/>
  <c r="U172" i="1"/>
  <c r="U171" i="1" s="1"/>
  <c r="T172" i="1"/>
  <c r="T171" i="1" s="1"/>
  <c r="S172" i="1"/>
  <c r="S171" i="1" s="1"/>
  <c r="Q172" i="1"/>
  <c r="Q171" i="1" s="1"/>
  <c r="P172" i="1"/>
  <c r="P171" i="1" s="1"/>
  <c r="O172" i="1"/>
  <c r="O171" i="1" s="1"/>
  <c r="M172" i="1"/>
  <c r="M171" i="1" s="1"/>
  <c r="L172" i="1"/>
  <c r="L171" i="1" s="1"/>
  <c r="K172" i="1"/>
  <c r="K171" i="1" s="1"/>
  <c r="I172" i="1"/>
  <c r="I171" i="1" s="1"/>
  <c r="H172" i="1"/>
  <c r="H171" i="1" s="1"/>
  <c r="G172" i="1"/>
  <c r="G171" i="1" s="1"/>
  <c r="R170" i="1"/>
  <c r="N170" i="1"/>
  <c r="J170" i="1"/>
  <c r="F170" i="1"/>
  <c r="R169" i="1"/>
  <c r="N169" i="1"/>
  <c r="J169" i="1"/>
  <c r="F169" i="1"/>
  <c r="U167" i="1"/>
  <c r="T167" i="1"/>
  <c r="S167" i="1"/>
  <c r="Q167" i="1"/>
  <c r="P167" i="1"/>
  <c r="O167" i="1"/>
  <c r="M167" i="1"/>
  <c r="L167" i="1"/>
  <c r="K167" i="1"/>
  <c r="I167" i="1"/>
  <c r="H167" i="1"/>
  <c r="G167" i="1"/>
  <c r="N166" i="1"/>
  <c r="J166" i="1"/>
  <c r="F166" i="1"/>
  <c r="U164" i="1"/>
  <c r="T164" i="1"/>
  <c r="S164" i="1"/>
  <c r="Q164" i="1"/>
  <c r="P164" i="1"/>
  <c r="O164" i="1"/>
  <c r="M164" i="1"/>
  <c r="L164" i="1"/>
  <c r="K164" i="1"/>
  <c r="I164" i="1"/>
  <c r="H164" i="1"/>
  <c r="G164" i="1"/>
  <c r="R162" i="1"/>
  <c r="N162" i="1"/>
  <c r="J162" i="1"/>
  <c r="F162" i="1"/>
  <c r="R161" i="1"/>
  <c r="N161" i="1"/>
  <c r="J161" i="1"/>
  <c r="F161" i="1"/>
  <c r="U159" i="1"/>
  <c r="T159" i="1"/>
  <c r="S159" i="1"/>
  <c r="Q159" i="1"/>
  <c r="P159" i="1"/>
  <c r="O159" i="1"/>
  <c r="M159" i="1"/>
  <c r="L159" i="1"/>
  <c r="K159" i="1"/>
  <c r="J159" i="1" s="1"/>
  <c r="I159" i="1"/>
  <c r="H159" i="1"/>
  <c r="G159" i="1"/>
  <c r="R158" i="1"/>
  <c r="N158" i="1"/>
  <c r="J158" i="1"/>
  <c r="F158" i="1"/>
  <c r="U156" i="1"/>
  <c r="T156" i="1"/>
  <c r="S156" i="1"/>
  <c r="Q156" i="1"/>
  <c r="P156" i="1"/>
  <c r="O156" i="1"/>
  <c r="M156" i="1"/>
  <c r="L156" i="1"/>
  <c r="K156" i="1"/>
  <c r="I156" i="1"/>
  <c r="H156" i="1"/>
  <c r="G156" i="1"/>
  <c r="R153" i="1"/>
  <c r="N153" i="1"/>
  <c r="J153" i="1"/>
  <c r="F153" i="1"/>
  <c r="R148" i="1"/>
  <c r="N148" i="1"/>
  <c r="J148" i="1"/>
  <c r="F148" i="1"/>
  <c r="R147" i="1"/>
  <c r="N147" i="1"/>
  <c r="J147" i="1"/>
  <c r="F147" i="1"/>
  <c r="R146" i="1"/>
  <c r="N146" i="1"/>
  <c r="J146" i="1"/>
  <c r="F146" i="1"/>
  <c r="R145" i="1"/>
  <c r="N145" i="1"/>
  <c r="J145" i="1"/>
  <c r="F145" i="1"/>
  <c r="R144" i="1"/>
  <c r="N144" i="1"/>
  <c r="J144" i="1"/>
  <c r="F144" i="1"/>
  <c r="R143" i="1"/>
  <c r="N143" i="1"/>
  <c r="J143" i="1"/>
  <c r="F143" i="1"/>
  <c r="R142" i="1"/>
  <c r="N142" i="1"/>
  <c r="J142" i="1"/>
  <c r="F142" i="1"/>
  <c r="R141" i="1"/>
  <c r="N141" i="1"/>
  <c r="J141" i="1"/>
  <c r="F141" i="1"/>
  <c r="R140" i="1"/>
  <c r="N140" i="1"/>
  <c r="J140" i="1"/>
  <c r="F140" i="1"/>
  <c r="R139" i="1"/>
  <c r="N139" i="1"/>
  <c r="J139" i="1"/>
  <c r="F139" i="1"/>
  <c r="R138" i="1"/>
  <c r="N138" i="1"/>
  <c r="J138" i="1"/>
  <c r="F138" i="1"/>
  <c r="R137" i="1"/>
  <c r="N137" i="1"/>
  <c r="J137" i="1"/>
  <c r="F137" i="1"/>
  <c r="R136" i="1"/>
  <c r="N136" i="1"/>
  <c r="J136" i="1"/>
  <c r="F136" i="1"/>
  <c r="U134" i="1"/>
  <c r="T134" i="1"/>
  <c r="S134" i="1"/>
  <c r="Q134" i="1"/>
  <c r="P134" i="1"/>
  <c r="O134" i="1"/>
  <c r="M134" i="1"/>
  <c r="L134" i="1"/>
  <c r="K134" i="1"/>
  <c r="I134" i="1"/>
  <c r="H134" i="1"/>
  <c r="G134" i="1"/>
  <c r="R133" i="1"/>
  <c r="N133" i="1"/>
  <c r="J133" i="1"/>
  <c r="F133" i="1"/>
  <c r="U131" i="1"/>
  <c r="T131" i="1"/>
  <c r="S131" i="1"/>
  <c r="Q131" i="1"/>
  <c r="P131" i="1"/>
  <c r="O131" i="1"/>
  <c r="M131" i="1"/>
  <c r="L131" i="1"/>
  <c r="K131" i="1"/>
  <c r="I131" i="1"/>
  <c r="H131" i="1"/>
  <c r="G131" i="1"/>
  <c r="R128" i="1"/>
  <c r="N128" i="1"/>
  <c r="J128" i="1"/>
  <c r="F128" i="1"/>
  <c r="R127" i="1"/>
  <c r="N127" i="1"/>
  <c r="J127" i="1"/>
  <c r="F127" i="1"/>
  <c r="R123" i="1"/>
  <c r="N123" i="1"/>
  <c r="J123" i="1"/>
  <c r="F123" i="1"/>
  <c r="R119" i="1"/>
  <c r="N119" i="1"/>
  <c r="J119" i="1"/>
  <c r="F119" i="1"/>
  <c r="R116" i="1"/>
  <c r="N116" i="1"/>
  <c r="J116" i="1"/>
  <c r="F116" i="1"/>
  <c r="R115" i="1"/>
  <c r="N115" i="1"/>
  <c r="J115" i="1"/>
  <c r="J113" i="1" s="1"/>
  <c r="F115" i="1"/>
  <c r="U113" i="1"/>
  <c r="T113" i="1"/>
  <c r="S113" i="1"/>
  <c r="Q113" i="1"/>
  <c r="P113" i="1"/>
  <c r="O113" i="1"/>
  <c r="M113" i="1"/>
  <c r="L113" i="1"/>
  <c r="K113" i="1"/>
  <c r="I113" i="1"/>
  <c r="H113" i="1"/>
  <c r="G113" i="1"/>
  <c r="R111" i="1"/>
  <c r="N111" i="1"/>
  <c r="J111" i="1"/>
  <c r="F111" i="1"/>
  <c r="R106" i="1"/>
  <c r="N106" i="1"/>
  <c r="J106" i="1"/>
  <c r="F106" i="1"/>
  <c r="R105" i="1"/>
  <c r="N105" i="1"/>
  <c r="J105" i="1"/>
  <c r="F105" i="1"/>
  <c r="R101" i="1"/>
  <c r="N101" i="1"/>
  <c r="J101" i="1"/>
  <c r="F101" i="1"/>
  <c r="R100" i="1"/>
  <c r="N100" i="1"/>
  <c r="J100" i="1"/>
  <c r="F100" i="1"/>
  <c r="R99" i="1"/>
  <c r="N99" i="1"/>
  <c r="J99" i="1"/>
  <c r="F99" i="1"/>
  <c r="R98" i="1"/>
  <c r="N98" i="1"/>
  <c r="J98" i="1"/>
  <c r="F98" i="1"/>
  <c r="U96" i="1"/>
  <c r="U95" i="1" s="1"/>
  <c r="T96" i="1"/>
  <c r="T95" i="1" s="1"/>
  <c r="S96" i="1"/>
  <c r="S95" i="1" s="1"/>
  <c r="Q96" i="1"/>
  <c r="Q95" i="1" s="1"/>
  <c r="P96" i="1"/>
  <c r="P95" i="1" s="1"/>
  <c r="O96" i="1"/>
  <c r="O95" i="1" s="1"/>
  <c r="M96" i="1"/>
  <c r="M95" i="1" s="1"/>
  <c r="L96" i="1"/>
  <c r="L95" i="1" s="1"/>
  <c r="K96" i="1"/>
  <c r="I96" i="1"/>
  <c r="I95" i="1" s="1"/>
  <c r="H96" i="1"/>
  <c r="H95" i="1" s="1"/>
  <c r="G96" i="1"/>
  <c r="G95" i="1" s="1"/>
  <c r="R94" i="1"/>
  <c r="N94" i="1"/>
  <c r="J94" i="1"/>
  <c r="J92" i="1" s="1"/>
  <c r="F94" i="1"/>
  <c r="U92" i="1"/>
  <c r="T92" i="1"/>
  <c r="S92" i="1"/>
  <c r="Q92" i="1"/>
  <c r="P92" i="1"/>
  <c r="O92" i="1"/>
  <c r="M92" i="1"/>
  <c r="L92" i="1"/>
  <c r="K92" i="1"/>
  <c r="I92" i="1"/>
  <c r="H92" i="1"/>
  <c r="G92" i="1"/>
  <c r="R91" i="1"/>
  <c r="N91" i="1"/>
  <c r="J91" i="1"/>
  <c r="F91" i="1"/>
  <c r="U89" i="1"/>
  <c r="T89" i="1"/>
  <c r="S89" i="1"/>
  <c r="Q89" i="1"/>
  <c r="P89" i="1"/>
  <c r="O89" i="1"/>
  <c r="M89" i="1"/>
  <c r="L89" i="1"/>
  <c r="K89" i="1"/>
  <c r="I89" i="1"/>
  <c r="H89" i="1"/>
  <c r="G89" i="1"/>
  <c r="R87" i="1"/>
  <c r="N87" i="1"/>
  <c r="F87" i="1"/>
  <c r="R86" i="1"/>
  <c r="N86" i="1"/>
  <c r="F86" i="1"/>
  <c r="U84" i="1"/>
  <c r="T84" i="1"/>
  <c r="S84" i="1"/>
  <c r="Q84" i="1"/>
  <c r="P84" i="1"/>
  <c r="O84" i="1"/>
  <c r="L84" i="1"/>
  <c r="K84" i="1"/>
  <c r="I84" i="1"/>
  <c r="H84" i="1"/>
  <c r="G84" i="1"/>
  <c r="R83" i="1"/>
  <c r="N83" i="1"/>
  <c r="F83" i="1"/>
  <c r="R82" i="1"/>
  <c r="N82" i="1"/>
  <c r="J82" i="1"/>
  <c r="F82" i="1"/>
  <c r="R81" i="1"/>
  <c r="N81" i="1"/>
  <c r="J81" i="1"/>
  <c r="F81" i="1"/>
  <c r="R80" i="1"/>
  <c r="N80" i="1"/>
  <c r="J80" i="1"/>
  <c r="F80" i="1"/>
  <c r="R79" i="1"/>
  <c r="N79" i="1"/>
  <c r="J79" i="1"/>
  <c r="F79" i="1"/>
  <c r="R78" i="1"/>
  <c r="N78" i="1"/>
  <c r="F78" i="1"/>
  <c r="R77" i="1"/>
  <c r="N77" i="1"/>
  <c r="J77" i="1"/>
  <c r="F77" i="1"/>
  <c r="U75" i="1"/>
  <c r="T75" i="1"/>
  <c r="S75" i="1"/>
  <c r="Q75" i="1"/>
  <c r="P75" i="1"/>
  <c r="O75" i="1"/>
  <c r="M75" i="1"/>
  <c r="I75" i="1"/>
  <c r="H75" i="1"/>
  <c r="G75" i="1"/>
  <c r="R74" i="1"/>
  <c r="N74" i="1"/>
  <c r="J74" i="1"/>
  <c r="F74" i="1"/>
  <c r="R73" i="1"/>
  <c r="N73" i="1"/>
  <c r="J73" i="1"/>
  <c r="F73" i="1"/>
  <c r="R69" i="1"/>
  <c r="N69" i="1"/>
  <c r="J69" i="1"/>
  <c r="F69" i="1"/>
  <c r="R68" i="1"/>
  <c r="N68" i="1"/>
  <c r="J68" i="1"/>
  <c r="F68" i="1"/>
  <c r="R67" i="1"/>
  <c r="N67" i="1"/>
  <c r="J67" i="1"/>
  <c r="F67" i="1"/>
  <c r="R66" i="1"/>
  <c r="N66" i="1"/>
  <c r="J66" i="1"/>
  <c r="F66" i="1"/>
  <c r="R65" i="1"/>
  <c r="N65" i="1"/>
  <c r="J65" i="1"/>
  <c r="F65" i="1"/>
  <c r="R64" i="1"/>
  <c r="N64" i="1"/>
  <c r="J64" i="1"/>
  <c r="F64" i="1"/>
  <c r="U62" i="1"/>
  <c r="T62" i="1"/>
  <c r="S62" i="1"/>
  <c r="Q62" i="1"/>
  <c r="P62" i="1"/>
  <c r="O62" i="1"/>
  <c r="M62" i="1"/>
  <c r="L62" i="1"/>
  <c r="K62" i="1"/>
  <c r="I62" i="1"/>
  <c r="H62" i="1"/>
  <c r="R60" i="1"/>
  <c r="N60" i="1"/>
  <c r="J60" i="1"/>
  <c r="F60" i="1"/>
  <c r="U58" i="1"/>
  <c r="T58" i="1"/>
  <c r="S58" i="1"/>
  <c r="Q58" i="1"/>
  <c r="P58" i="1"/>
  <c r="O58" i="1"/>
  <c r="M58" i="1"/>
  <c r="L58" i="1"/>
  <c r="K58" i="1"/>
  <c r="I58" i="1"/>
  <c r="H58" i="1"/>
  <c r="G58" i="1"/>
  <c r="R57" i="1"/>
  <c r="N57" i="1"/>
  <c r="J57" i="1"/>
  <c r="F57" i="1"/>
  <c r="U55" i="1"/>
  <c r="T55" i="1"/>
  <c r="S55" i="1"/>
  <c r="Q55" i="1"/>
  <c r="P55" i="1"/>
  <c r="O55" i="1"/>
  <c r="M55" i="1"/>
  <c r="L55" i="1"/>
  <c r="K55" i="1"/>
  <c r="I55" i="1"/>
  <c r="H55" i="1"/>
  <c r="G55" i="1"/>
  <c r="R54" i="1"/>
  <c r="N54" i="1"/>
  <c r="J54" i="1"/>
  <c r="F54" i="1"/>
  <c r="R52" i="1"/>
  <c r="N52" i="1"/>
  <c r="J52" i="1"/>
  <c r="F52" i="1"/>
  <c r="R50" i="1"/>
  <c r="N50" i="1"/>
  <c r="J50" i="1"/>
  <c r="F50" i="1"/>
  <c r="R49" i="1"/>
  <c r="N49" i="1"/>
  <c r="J49" i="1"/>
  <c r="F49" i="1"/>
  <c r="R47" i="1"/>
  <c r="N47" i="1"/>
  <c r="F47" i="1"/>
  <c r="R45" i="1"/>
  <c r="N45" i="1"/>
  <c r="J45" i="1"/>
  <c r="F45" i="1"/>
  <c r="R44" i="1"/>
  <c r="N44" i="1"/>
  <c r="J44" i="1"/>
  <c r="F44" i="1"/>
  <c r="R43" i="1"/>
  <c r="N43" i="1"/>
  <c r="J43" i="1"/>
  <c r="F43" i="1"/>
  <c r="R42" i="1"/>
  <c r="N42" i="1"/>
  <c r="J42" i="1"/>
  <c r="F42" i="1"/>
  <c r="U40" i="1"/>
  <c r="T40" i="1"/>
  <c r="S40" i="1"/>
  <c r="R40" i="1" s="1"/>
  <c r="Q40" i="1"/>
  <c r="P40" i="1"/>
  <c r="O40" i="1"/>
  <c r="M40" i="1"/>
  <c r="L40" i="1"/>
  <c r="K40" i="1"/>
  <c r="I40" i="1"/>
  <c r="H40" i="1"/>
  <c r="R39" i="1"/>
  <c r="N39" i="1"/>
  <c r="J39" i="1"/>
  <c r="F39" i="1"/>
  <c r="R38" i="1"/>
  <c r="N38" i="1"/>
  <c r="F38" i="1"/>
  <c r="V38" i="1" s="1"/>
  <c r="R37" i="1"/>
  <c r="N37" i="1"/>
  <c r="F37" i="1"/>
  <c r="V37" i="1" s="1"/>
  <c r="U35" i="1"/>
  <c r="T35" i="1"/>
  <c r="S35" i="1"/>
  <c r="Q35" i="1"/>
  <c r="P35" i="1"/>
  <c r="O35" i="1"/>
  <c r="M35" i="1"/>
  <c r="L35" i="1"/>
  <c r="K35" i="1"/>
  <c r="I35" i="1"/>
  <c r="H35" i="1"/>
  <c r="G35" i="1"/>
  <c r="R34" i="1"/>
  <c r="R32" i="1" s="1"/>
  <c r="N34" i="1"/>
  <c r="N32" i="1" s="1"/>
  <c r="J34" i="1"/>
  <c r="J32" i="1" s="1"/>
  <c r="F34" i="1"/>
  <c r="U32" i="1"/>
  <c r="T32" i="1"/>
  <c r="S32" i="1"/>
  <c r="Q32" i="1"/>
  <c r="P32" i="1"/>
  <c r="O32" i="1"/>
  <c r="M32" i="1"/>
  <c r="L32" i="1"/>
  <c r="K32" i="1"/>
  <c r="I32" i="1"/>
  <c r="H32" i="1"/>
  <c r="G32" i="1"/>
  <c r="R31" i="1"/>
  <c r="N31" i="1"/>
  <c r="J31" i="1"/>
  <c r="F31" i="1"/>
  <c r="U29" i="1"/>
  <c r="T29" i="1"/>
  <c r="S29" i="1"/>
  <c r="Q29" i="1"/>
  <c r="P29" i="1"/>
  <c r="O29" i="1"/>
  <c r="M29" i="1"/>
  <c r="L29" i="1"/>
  <c r="K29" i="1"/>
  <c r="I29" i="1"/>
  <c r="H29" i="1"/>
  <c r="G29" i="1"/>
  <c r="R28" i="1"/>
  <c r="N28" i="1"/>
  <c r="J28" i="1"/>
  <c r="F28" i="1"/>
  <c r="R27" i="1"/>
  <c r="N27" i="1"/>
  <c r="J27" i="1"/>
  <c r="F27" i="1"/>
  <c r="U25" i="1"/>
  <c r="T25" i="1"/>
  <c r="S25" i="1"/>
  <c r="Q25" i="1"/>
  <c r="P25" i="1"/>
  <c r="O25" i="1"/>
  <c r="M25" i="1"/>
  <c r="L25" i="1"/>
  <c r="K25" i="1"/>
  <c r="I25" i="1"/>
  <c r="H25" i="1"/>
  <c r="G25" i="1"/>
  <c r="R23" i="1"/>
  <c r="N23" i="1"/>
  <c r="J23" i="1"/>
  <c r="F23" i="1"/>
  <c r="U21" i="1"/>
  <c r="T21" i="1"/>
  <c r="S21" i="1"/>
  <c r="Q21" i="1"/>
  <c r="P21" i="1"/>
  <c r="O21" i="1"/>
  <c r="M21" i="1"/>
  <c r="L21" i="1"/>
  <c r="K21" i="1"/>
  <c r="I21" i="1"/>
  <c r="H21" i="1"/>
  <c r="G21" i="1"/>
  <c r="R20" i="1"/>
  <c r="N20" i="1"/>
  <c r="J20" i="1"/>
  <c r="F20" i="1"/>
  <c r="U18" i="1"/>
  <c r="T18" i="1"/>
  <c r="S18" i="1"/>
  <c r="Q18" i="1"/>
  <c r="P18" i="1"/>
  <c r="M18" i="1"/>
  <c r="L18" i="1"/>
  <c r="K18" i="1"/>
  <c r="H18" i="1"/>
  <c r="G18" i="1"/>
  <c r="R17" i="1"/>
  <c r="N17" i="1"/>
  <c r="J17" i="1"/>
  <c r="F17" i="1"/>
  <c r="U15" i="1"/>
  <c r="T15" i="1"/>
  <c r="S15" i="1"/>
  <c r="Q15" i="1"/>
  <c r="P15" i="1"/>
  <c r="O15" i="1"/>
  <c r="M15" i="1"/>
  <c r="L15" i="1"/>
  <c r="K15" i="1"/>
  <c r="I15" i="1"/>
  <c r="H15" i="1"/>
  <c r="G15" i="1"/>
  <c r="F58" i="1" l="1"/>
  <c r="J176" i="1"/>
  <c r="R25" i="1"/>
  <c r="R35" i="1"/>
  <c r="R92" i="1"/>
  <c r="V28" i="1"/>
  <c r="V152" i="1"/>
  <c r="J55" i="1"/>
  <c r="J35" i="1"/>
  <c r="V46" i="1"/>
  <c r="V107" i="1"/>
  <c r="J156" i="1"/>
  <c r="J21" i="1"/>
  <c r="F15" i="1"/>
  <c r="H181" i="1"/>
  <c r="V151" i="1"/>
  <c r="V120" i="1"/>
  <c r="L181" i="1"/>
  <c r="F40" i="1"/>
  <c r="J125" i="1"/>
  <c r="V125" i="1" s="1"/>
  <c r="M181" i="1"/>
  <c r="P181" i="1"/>
  <c r="F25" i="1"/>
  <c r="V129" i="1"/>
  <c r="V72" i="1"/>
  <c r="F125" i="1"/>
  <c r="J96" i="1"/>
  <c r="N172" i="1"/>
  <c r="F149" i="1"/>
  <c r="N62" i="1"/>
  <c r="J186" i="1"/>
  <c r="O181" i="1"/>
  <c r="N159" i="1"/>
  <c r="F177" i="1"/>
  <c r="F108" i="1"/>
  <c r="J182" i="1"/>
  <c r="F171" i="1"/>
  <c r="R159" i="1"/>
  <c r="F89" i="1"/>
  <c r="F113" i="1"/>
  <c r="V113" i="1" s="1"/>
  <c r="N156" i="1"/>
  <c r="K163" i="1"/>
  <c r="N171" i="1"/>
  <c r="J177" i="1"/>
  <c r="N18" i="1"/>
  <c r="N89" i="1"/>
  <c r="J131" i="1"/>
  <c r="R21" i="1"/>
  <c r="R167" i="1"/>
  <c r="F164" i="1"/>
  <c r="F95" i="1"/>
  <c r="J58" i="1"/>
  <c r="V58" i="1" s="1"/>
  <c r="N40" i="1"/>
  <c r="R125" i="1"/>
  <c r="R156" i="1"/>
  <c r="N177" i="1"/>
  <c r="N58" i="1"/>
  <c r="I88" i="1"/>
  <c r="M88" i="1"/>
  <c r="V100" i="1"/>
  <c r="F117" i="1"/>
  <c r="K181" i="1"/>
  <c r="N95" i="1"/>
  <c r="R55" i="1"/>
  <c r="R58" i="1"/>
  <c r="O88" i="1"/>
  <c r="N103" i="1"/>
  <c r="P88" i="1"/>
  <c r="Q88" i="1"/>
  <c r="V49" i="1"/>
  <c r="I61" i="1"/>
  <c r="S88" i="1"/>
  <c r="T88" i="1"/>
  <c r="U88" i="1"/>
  <c r="N117" i="1"/>
  <c r="N55" i="1"/>
  <c r="F29" i="1"/>
  <c r="N15" i="1"/>
  <c r="F131" i="1"/>
  <c r="N134" i="1"/>
  <c r="J15" i="1"/>
  <c r="J29" i="1"/>
  <c r="N92" i="1"/>
  <c r="F103" i="1"/>
  <c r="F172" i="1"/>
  <c r="V43" i="1"/>
  <c r="N125" i="1"/>
  <c r="V137" i="1"/>
  <c r="R131" i="1"/>
  <c r="J171" i="1"/>
  <c r="R103" i="1"/>
  <c r="F32" i="1"/>
  <c r="V32" i="1" s="1"/>
  <c r="V158" i="1"/>
  <c r="V74" i="1"/>
  <c r="K95" i="1"/>
  <c r="J95" i="1" s="1"/>
  <c r="V128" i="1"/>
  <c r="V70" i="1"/>
  <c r="Q61" i="1"/>
  <c r="N75" i="1"/>
  <c r="H88" i="1"/>
  <c r="F96" i="1"/>
  <c r="R182" i="1"/>
  <c r="V71" i="1"/>
  <c r="V87" i="1"/>
  <c r="R164" i="1"/>
  <c r="R29" i="1"/>
  <c r="R75" i="1"/>
  <c r="F92" i="1"/>
  <c r="V92" i="1" s="1"/>
  <c r="V111" i="1"/>
  <c r="V138" i="1"/>
  <c r="L61" i="1"/>
  <c r="S24" i="1"/>
  <c r="N121" i="1"/>
  <c r="G61" i="1"/>
  <c r="V179" i="1"/>
  <c r="G88" i="1"/>
  <c r="V105" i="1"/>
  <c r="S102" i="1"/>
  <c r="V161" i="1"/>
  <c r="V27" i="1"/>
  <c r="Q24" i="1"/>
  <c r="V145" i="1"/>
  <c r="J167" i="1"/>
  <c r="K130" i="1"/>
  <c r="V162" i="1"/>
  <c r="N35" i="1"/>
  <c r="F84" i="1"/>
  <c r="V73" i="1"/>
  <c r="N113" i="1"/>
  <c r="V146" i="1"/>
  <c r="N167" i="1"/>
  <c r="J89" i="1"/>
  <c r="P13" i="1"/>
  <c r="I102" i="1"/>
  <c r="G181" i="1"/>
  <c r="F181" i="1" s="1"/>
  <c r="N21" i="1"/>
  <c r="V147" i="1"/>
  <c r="V23" i="1"/>
  <c r="N84" i="1"/>
  <c r="J108" i="1"/>
  <c r="U102" i="1"/>
  <c r="V119" i="1"/>
  <c r="N186" i="1"/>
  <c r="S61" i="1"/>
  <c r="N96" i="1"/>
  <c r="Q181" i="1"/>
  <c r="R96" i="1"/>
  <c r="V169" i="1"/>
  <c r="J25" i="1"/>
  <c r="R89" i="1"/>
  <c r="R95" i="1"/>
  <c r="N108" i="1"/>
  <c r="F156" i="1"/>
  <c r="N164" i="1"/>
  <c r="V175" i="1"/>
  <c r="R177" i="1"/>
  <c r="O102" i="1"/>
  <c r="N131" i="1"/>
  <c r="O13" i="1"/>
  <c r="Q13" i="1"/>
  <c r="R15" i="1"/>
  <c r="N25" i="1"/>
  <c r="H61" i="1"/>
  <c r="R108" i="1"/>
  <c r="Q102" i="1"/>
  <c r="V170" i="1"/>
  <c r="V66" i="1"/>
  <c r="F134" i="1"/>
  <c r="V141" i="1"/>
  <c r="K102" i="1"/>
  <c r="G102" i="1"/>
  <c r="V153" i="1"/>
  <c r="V47" i="1"/>
  <c r="R186" i="1"/>
  <c r="V133" i="1"/>
  <c r="R149" i="1"/>
  <c r="I130" i="1"/>
  <c r="L130" i="1"/>
  <c r="V123" i="1"/>
  <c r="M130" i="1"/>
  <c r="T61" i="1"/>
  <c r="V39" i="1"/>
  <c r="V140" i="1"/>
  <c r="V77" i="1"/>
  <c r="V80" i="1"/>
  <c r="R18" i="1"/>
  <c r="V144" i="1"/>
  <c r="V142" i="1"/>
  <c r="S130" i="1"/>
  <c r="J117" i="1"/>
  <c r="T130" i="1"/>
  <c r="N182" i="1"/>
  <c r="T102" i="1"/>
  <c r="V98" i="1"/>
  <c r="F18" i="1"/>
  <c r="H130" i="1"/>
  <c r="V136" i="1"/>
  <c r="R181" i="1"/>
  <c r="V166" i="1"/>
  <c r="V106" i="1"/>
  <c r="V50" i="1"/>
  <c r="P130" i="1"/>
  <c r="R117" i="1"/>
  <c r="G13" i="1"/>
  <c r="G163" i="1"/>
  <c r="J18" i="1"/>
  <c r="V54" i="1"/>
  <c r="V20" i="1"/>
  <c r="H163" i="1"/>
  <c r="V185" i="1"/>
  <c r="V31" i="1"/>
  <c r="U61" i="1"/>
  <c r="V116" i="1"/>
  <c r="V79" i="1"/>
  <c r="I24" i="1"/>
  <c r="I163" i="1"/>
  <c r="N176" i="1"/>
  <c r="V17" i="1"/>
  <c r="V188" i="1"/>
  <c r="K13" i="1"/>
  <c r="R62" i="1"/>
  <c r="V99" i="1"/>
  <c r="V101" i="1"/>
  <c r="H102" i="1"/>
  <c r="G24" i="1"/>
  <c r="F75" i="1"/>
  <c r="L163" i="1"/>
  <c r="R176" i="1"/>
  <c r="F176" i="1"/>
  <c r="V176" i="1" s="1"/>
  <c r="V143" i="1"/>
  <c r="V34" i="1"/>
  <c r="V82" i="1"/>
  <c r="V91" i="1"/>
  <c r="M163" i="1"/>
  <c r="F186" i="1"/>
  <c r="V65" i="1"/>
  <c r="V52" i="1"/>
  <c r="V127" i="1"/>
  <c r="G130" i="1"/>
  <c r="O163" i="1"/>
  <c r="V86" i="1"/>
  <c r="O130" i="1"/>
  <c r="Q130" i="1"/>
  <c r="F35" i="1"/>
  <c r="M24" i="1"/>
  <c r="O24" i="1"/>
  <c r="J121" i="1"/>
  <c r="P163" i="1"/>
  <c r="I13" i="1"/>
  <c r="S13" i="1"/>
  <c r="O61" i="1"/>
  <c r="M102" i="1"/>
  <c r="Q163" i="1"/>
  <c r="V60" i="1"/>
  <c r="V69" i="1"/>
  <c r="H24" i="1"/>
  <c r="L13" i="1"/>
  <c r="M13" i="1"/>
  <c r="P61" i="1"/>
  <c r="P102" i="1"/>
  <c r="V148" i="1"/>
  <c r="V115" i="1"/>
  <c r="V81" i="1"/>
  <c r="F55" i="1"/>
  <c r="H13" i="1"/>
  <c r="P24" i="1"/>
  <c r="U13" i="1"/>
  <c r="V45" i="1"/>
  <c r="V57" i="1"/>
  <c r="V139" i="1"/>
  <c r="S163" i="1"/>
  <c r="R172" i="1"/>
  <c r="F167" i="1"/>
  <c r="U130" i="1"/>
  <c r="V42" i="1"/>
  <c r="V83" i="1"/>
  <c r="V44" i="1"/>
  <c r="T13" i="1"/>
  <c r="T24" i="1"/>
  <c r="K88" i="1"/>
  <c r="T163" i="1"/>
  <c r="R171" i="1"/>
  <c r="F159" i="1"/>
  <c r="V159" i="1" s="1"/>
  <c r="U24" i="1"/>
  <c r="L88" i="1"/>
  <c r="U163" i="1"/>
  <c r="V67" i="1"/>
  <c r="V68" i="1"/>
  <c r="F62" i="1"/>
  <c r="V64" i="1"/>
  <c r="K24" i="1"/>
  <c r="J103" i="1"/>
  <c r="M61" i="1"/>
  <c r="V78" i="1"/>
  <c r="J75" i="1"/>
  <c r="J40" i="1"/>
  <c r="L24" i="1"/>
  <c r="R84" i="1"/>
  <c r="J164" i="1"/>
  <c r="F21" i="1"/>
  <c r="V21" i="1" s="1"/>
  <c r="R121" i="1"/>
  <c r="J172" i="1"/>
  <c r="N29" i="1"/>
  <c r="V94" i="1"/>
  <c r="R113" i="1"/>
  <c r="J134" i="1"/>
  <c r="R134" i="1"/>
  <c r="L102" i="1"/>
  <c r="V35" i="1" l="1"/>
  <c r="V55" i="1"/>
  <c r="V156" i="1"/>
  <c r="V96" i="1"/>
  <c r="V15" i="1"/>
  <c r="V25" i="1"/>
  <c r="V29" i="1"/>
  <c r="V40" i="1"/>
  <c r="V182" i="1"/>
  <c r="J181" i="1"/>
  <c r="V181" i="1" s="1"/>
  <c r="V108" i="1"/>
  <c r="V171" i="1"/>
  <c r="V177" i="1"/>
  <c r="V89" i="1"/>
  <c r="N181" i="1"/>
  <c r="V131" i="1"/>
  <c r="V186" i="1"/>
  <c r="V84" i="1"/>
  <c r="V117" i="1"/>
  <c r="V95" i="1"/>
  <c r="V164" i="1"/>
  <c r="N88" i="1"/>
  <c r="V121" i="1"/>
  <c r="V172" i="1"/>
  <c r="R163" i="1"/>
  <c r="V103" i="1"/>
  <c r="R88" i="1"/>
  <c r="N130" i="1"/>
  <c r="R130" i="1"/>
  <c r="J13" i="1"/>
  <c r="F24" i="1"/>
  <c r="V167" i="1"/>
  <c r="R13" i="1"/>
  <c r="N24" i="1"/>
  <c r="R24" i="1"/>
  <c r="F88" i="1"/>
  <c r="F61" i="1"/>
  <c r="R61" i="1"/>
  <c r="P12" i="1"/>
  <c r="J102" i="1"/>
  <c r="F102" i="1"/>
  <c r="N13" i="1"/>
  <c r="O12" i="1"/>
  <c r="Q12" i="1"/>
  <c r="J163" i="1"/>
  <c r="R102" i="1"/>
  <c r="F13" i="1"/>
  <c r="N102" i="1"/>
  <c r="U12" i="1"/>
  <c r="V149" i="1"/>
  <c r="K12" i="1"/>
  <c r="N61" i="1"/>
  <c r="H12" i="1"/>
  <c r="M12" i="1"/>
  <c r="V75" i="1"/>
  <c r="I12" i="1"/>
  <c r="G12" i="1"/>
  <c r="J88" i="1"/>
  <c r="F163" i="1"/>
  <c r="T12" i="1"/>
  <c r="V18" i="1"/>
  <c r="S12" i="1"/>
  <c r="N163" i="1"/>
  <c r="F130" i="1"/>
  <c r="V62" i="1"/>
  <c r="J24" i="1"/>
  <c r="V134" i="1"/>
  <c r="J130" i="1"/>
  <c r="L12" i="1"/>
  <c r="V13" i="1" l="1"/>
  <c r="V24" i="1"/>
  <c r="V61" i="1"/>
  <c r="V102" i="1"/>
  <c r="N12" i="1"/>
  <c r="V88" i="1"/>
  <c r="R12" i="1"/>
  <c r="V163" i="1"/>
  <c r="F12" i="1"/>
  <c r="J12" i="1"/>
  <c r="V130" i="1"/>
  <c r="V12" i="1" l="1"/>
</calcChain>
</file>

<file path=xl/sharedStrings.xml><?xml version="1.0" encoding="utf-8"?>
<sst xmlns="http://schemas.openxmlformats.org/spreadsheetml/2006/main" count="679" uniqueCount="318">
  <si>
    <t xml:space="preserve">Приложение к письму </t>
  </si>
  <si>
    <t xml:space="preserve">Департамента финансов Томской области </t>
  </si>
  <si>
    <t>от     .06.2024 №50-02/18-</t>
  </si>
  <si>
    <t>(тыс. рублей)</t>
  </si>
  <si>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</si>
  <si>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</si>
  <si>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</si>
  <si>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</si>
  <si>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</si>
  <si>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2025 год</t>
  </si>
  <si>
    <t>2026 год</t>
  </si>
  <si>
    <t>2027 год</t>
  </si>
  <si>
    <t>% исполнения</t>
  </si>
  <si>
    <t>Плановые ассигнования*, в том числе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</si>
  <si>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</si>
  <si>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</si>
  <si>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</si>
  <si>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</si>
  <si>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за счет средств местных бюджетов**</t>
  </si>
  <si>
    <t>за счет средств местных бюджетов</t>
  </si>
  <si>
    <t>1</t>
  </si>
  <si>
    <t>ВСЕГО:</t>
  </si>
  <si>
    <t>Национальный проект "Кадры"</t>
  </si>
  <si>
    <t>Х</t>
  </si>
  <si>
    <t>из них</t>
  </si>
  <si>
    <t>1.1</t>
  </si>
  <si>
    <t>Региональный проект "Управление рынком труда"</t>
  </si>
  <si>
    <t>Повышение эффективности службы занятости</t>
  </si>
  <si>
    <t>839</t>
  </si>
  <si>
    <t>Департамент труда и занятости населения Томской области</t>
  </si>
  <si>
    <t>05WЛ152910</t>
  </si>
  <si>
    <t>1.2</t>
  </si>
  <si>
    <t>Региональный проект "Образование для рынка труда"</t>
  </si>
  <si>
    <t>Организация профессионального обучения и дополнительного профессионального образования работников организаций оборонно-промышленного комплекса</t>
  </si>
  <si>
    <t>05WЛ252920</t>
  </si>
  <si>
    <t>1.3</t>
  </si>
  <si>
    <t>Региональный проект "Человек труда"</t>
  </si>
  <si>
    <t>Организация федеральных этапов Всероссийского конкурса профессионального мастерства "Лучший по профессии"</t>
  </si>
  <si>
    <t>05WЛ455700</t>
  </si>
  <si>
    <t>2</t>
  </si>
  <si>
    <t>Национальный проект "Продолжительная и активная жизнь"</t>
  </si>
  <si>
    <t>2.1</t>
  </si>
  <si>
    <t>Региональный проект "Совершенствование экстренной медицинской помощи"</t>
  </si>
  <si>
    <t>Обеспечение закупки авиационных работ в целях оказания медицинской помощи</t>
  </si>
  <si>
    <t>811</t>
  </si>
  <si>
    <t>Департамент здравоохранения Томской области</t>
  </si>
  <si>
    <t>07WД655540</t>
  </si>
  <si>
    <t>Оказание медицинской помощи с применением санитарной авиации</t>
  </si>
  <si>
    <t>07WД6Д5540</t>
  </si>
  <si>
    <t>2.2</t>
  </si>
  <si>
    <t>Региональный проект "Борьба с сердечно-сосудистыми заболеваниями", всего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</si>
  <si>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</si>
  <si>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07WД255860</t>
  </si>
  <si>
    <t>2.3</t>
  </si>
  <si>
    <t>Региональный проект "Борьба с гепатитом С и минимизация рисков распространения данного заболевания"</t>
  </si>
  <si>
    <t>Реализация мероприятий по обеспечению в амбулаторных условиях противовирусными лекарственными препаратами лиц, находящихся под диспансерным наблюдением, с диагнозом "хронический вирусный гепатит C"</t>
  </si>
  <si>
    <t>07WД552140</t>
  </si>
  <si>
    <t>2.4</t>
  </si>
  <si>
    <t>Региональный проект "Борьба с сахарным диабетом"</t>
  </si>
  <si>
    <t>Обеспечение детей с сахарным диабетом 1 типа в возрасте от 2-х до 17-ти лет включительно системами непрерывного мониторинга глюкозы</t>
  </si>
  <si>
    <t>07WД451070</t>
  </si>
  <si>
    <t>Обеспечение беременных женщин с сахарным диабетом системами непрерывного мониторинга глюкозы</t>
  </si>
  <si>
    <t>07WД451520</t>
  </si>
  <si>
    <t>Оснащение региональных, межрайонных (районных) центров, оказывающих медицинскую помощь больным с нарушениями углеводного обмена и сахарным диабетом</t>
  </si>
  <si>
    <t>07WД451580</t>
  </si>
  <si>
    <t>2.5</t>
  </si>
  <si>
    <t>Региональный проект "Модернизация первичного звена здравоохранения Российской Федерации"</t>
  </si>
  <si>
    <t>Реализация региональных проектов модернизации первичного звена здравоохранения (капитальный ремонт зданий медицинских организаций)</t>
  </si>
  <si>
    <t>821</t>
  </si>
  <si>
    <t>Департамент строительства Томской области</t>
  </si>
  <si>
    <t>07WД153651</t>
  </si>
  <si>
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</si>
  <si>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07WД153652</t>
  </si>
  <si>
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</si>
  <si>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07WД153653</t>
  </si>
  <si>
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</si>
  <si>
    <t>07WД153654</t>
  </si>
  <si>
    <t>Реализация региональных проектов модернизации первичного звена здравоохранения в части средств, несофинансируемых из федерального бюджета (капитальный ремонт зданий медицинских организаций)</t>
  </si>
  <si>
    <t>844</t>
  </si>
  <si>
    <t>Комитет по охране объектов культурного наследия Томской области</t>
  </si>
  <si>
    <t>07WД1А3651</t>
  </si>
  <si>
    <t>Реализация региональных проектов модернизации первичного звена здравоохранения в части средств, несофинансируемых из федерального бюджета (оснащение автомобильным транспортом медицинских организаций)</t>
  </si>
  <si>
    <t>07WД1А3652</t>
  </si>
  <si>
    <t>Реализация региональных проектов модернизации первичного звена здравоохранения в части средств, несофинансируемых из федерального бюджета (строительство объектов капитального строительства медицинских организаций)</t>
  </si>
  <si>
    <t>07WД1А365И</t>
  </si>
  <si>
    <t>2.6</t>
  </si>
  <si>
    <t>Региональный проект "Оптимальная для восстановления здоровья медицинская реабилитация"</t>
  </si>
  <si>
    <t>Оснащение (дооснащение и (или) переоснащение) медицинскими изделиями медицинских организаций, имеющих в своей структуре подразделения, оказывающие медицинскую помощь по медицинской реабилитации</t>
  </si>
  <si>
    <t>07WД757520</t>
  </si>
  <si>
    <t>2.7</t>
  </si>
  <si>
    <t>Региональный проект "Здоровье для каждого"</t>
  </si>
  <si>
    <t>Организация Центров здоровья для взрослых на базе отделений (кабинетов) медицинской профилактики в центральных районных и районных больницах, в том числе в удаленных населенных пунктах, а также оснащение (дооснащение) оборудованием для выявления и коррекции факторов риска развития хронических неинфекционных заболеваний</t>
  </si>
  <si>
    <t>07WДА55460</t>
  </si>
  <si>
    <t>3</t>
  </si>
  <si>
    <t>Национальный проект "Молодежь и дети"</t>
  </si>
  <si>
    <t>3.1</t>
  </si>
  <si>
    <t>Региональный проект "Все лучшее детям"</t>
  </si>
  <si>
    <t>Оснащение предметных кабинетов общеобразовательных организаций средствами обучения и воспитания</t>
  </si>
  <si>
    <t>816</t>
  </si>
  <si>
    <t>Департамент образования Томской области</t>
  </si>
  <si>
    <t>09WЮ455590</t>
  </si>
  <si>
    <t>Реализация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</si>
  <si>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09WЮ457501</t>
  </si>
  <si>
    <t>Реализация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</si>
  <si>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09WЮ457502</t>
  </si>
  <si>
    <t>Повышение квалификации школьных команд общеобразовательных организаций</t>
  </si>
  <si>
    <t>09WЮ4А7503</t>
  </si>
  <si>
    <t>Обеспечение антитеррористической защиты отремонтированных зданий общеобразовательных организаций</t>
  </si>
  <si>
    <t>09WЮ4А7504</t>
  </si>
  <si>
    <t>3.2</t>
  </si>
  <si>
    <t>Региональный проект "Педагоги и наставники"</t>
  </si>
  <si>
    <t>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</si>
  <si>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814</t>
  </si>
  <si>
    <t>Департамент по культуре Томской области</t>
  </si>
  <si>
    <t>09WЮ650500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</si>
  <si>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</si>
  <si>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09WЮ651790</t>
  </si>
  <si>
    <t>Обеспечение реализации мероприятий по осуществлению единовременных компенсационных выплат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</si>
  <si>
    <t>09WЮ652560</t>
  </si>
  <si>
    <t>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</si>
  <si>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09WЮ653030</t>
  </si>
  <si>
    <t>Ежемесячное денежное вознаграждение за классное руководство (кураторство) педагогическим работникам государственных образовательных организаций субъектов Российской Федерации и города Байконура, муниципальных образовательных организаций, реализующих образовательные программы среднего профессионального образования, в том числе программы профессионального обучения для лиц с ограниченными возможностями здоровья</t>
  </si>
  <si>
    <t>09WЮ653630</t>
  </si>
  <si>
    <t>3.3</t>
  </si>
  <si>
    <t>Региональный проект "Россия - страна возможностей"</t>
  </si>
  <si>
    <t>Реализация программы комплексного развития молодежной политики в субъектах Российской Федерации "Регион для молодых"</t>
  </si>
  <si>
    <t>848</t>
  </si>
  <si>
    <t>Департамент по молодежной политике Томской области</t>
  </si>
  <si>
    <t>08WЮ151160</t>
  </si>
  <si>
    <t>Реализация программы комплексного развития молодежной политики в субъектах Российской Федерации "Регион для молодых" в части средств, несофинансируемых из федерального бюджета</t>
  </si>
  <si>
    <t>08WЮ1А1160</t>
  </si>
  <si>
    <t>4</t>
  </si>
  <si>
    <t>Национальный проект "Экономика данных и цифровая трансформация государства"</t>
  </si>
  <si>
    <t>4.1</t>
  </si>
  <si>
    <t>Региональный проект "Цифровые платформы в отраслях социальной сферы"</t>
  </si>
  <si>
    <t>Формирование ИТ инфраструктуры в государственных и муниципальных образовательных организациях для обеспечения в помещениях безопасного доступа к государственным, муниципальным и иным информационным системам, а также к информационно телекоммуникационной сети "Интернет"</t>
  </si>
  <si>
    <t>09WЦ255450</t>
  </si>
  <si>
    <t>4.2</t>
  </si>
  <si>
    <t>Региональный проект "Цифровое государственное управление"</t>
  </si>
  <si>
    <t>Развитие региональных информационных систем в целях интеграции с витриной данных органов государственной власти и органов управления государственными внебюджетными фондами</t>
  </si>
  <si>
    <t>804</t>
  </si>
  <si>
    <t>Администрация Томской области</t>
  </si>
  <si>
    <t>20WЦ455440</t>
  </si>
  <si>
    <t>5</t>
  </si>
  <si>
    <t>Национальный проект "Экологическое благополучие"</t>
  </si>
  <si>
    <t>5.1</t>
  </si>
  <si>
    <t>Региональный проект "Сохранение лесов"</t>
  </si>
  <si>
    <t>Создание и развитие (модернизация) объектов лесного семеноводства и питомнических хозяйств</t>
  </si>
  <si>
    <t>838</t>
  </si>
  <si>
    <t>Департамент лесного хозяйства Томской области</t>
  </si>
  <si>
    <t>15WЧ650630</t>
  </si>
  <si>
    <t>Реализация мероприятий по уходу за лесными культурами</t>
  </si>
  <si>
    <t>15WЧ650690</t>
  </si>
  <si>
    <t>Проведение мероприятий по увеличению площади лесовосстановления на лесных участках, не переданных в аренду, в том числе вокруг городов и промышленных центров</t>
  </si>
  <si>
    <t>15WЧ654290</t>
  </si>
  <si>
    <t>Приобретение специализированной пожарной техники в целях оснащения учреждений органов государственной власти субъектов Российской Федерации для проведения комплекса мероприятий по охране лесов от пожаров</t>
  </si>
  <si>
    <t>15WЧ654320</t>
  </si>
  <si>
    <t>6</t>
  </si>
  <si>
    <t>Национальный проект "Инфраструктура для жизни"</t>
  </si>
  <si>
    <t>6.1</t>
  </si>
  <si>
    <t>Региональный проект "Региональная и местная дорожная сеть"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</si>
  <si>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</t>
  </si>
  <si>
    <t>822</t>
  </si>
  <si>
    <t>Департамент транспорта, дорожной деятельности и связи Томской области</t>
  </si>
  <si>
    <t>18WИ854470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</si>
  <si>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в части средств, несофинансируемых из федерального бюджета</t>
  </si>
  <si>
    <t>18WИ8А4470</t>
  </si>
  <si>
    <t>6.2</t>
  </si>
  <si>
    <t>Федеральный проект "Жильё"</t>
  </si>
  <si>
    <t>Переселение граждан из аварийного жилищного фонда за счет средств, поступивших от публично-правовой компании "Фонд развития территорий"</t>
  </si>
  <si>
    <t>13WИ267483</t>
  </si>
  <si>
    <t>6.3</t>
  </si>
  <si>
    <t>Региональный проект "Формирование комфортной городской среды"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</si>
  <si>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</si>
  <si>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13WИ454240</t>
  </si>
  <si>
    <t>Реализация программ формирования современной городской среды</t>
  </si>
  <si>
    <t>13WИ455550</t>
  </si>
  <si>
    <t>6.4</t>
  </si>
  <si>
    <t>Региональный проект "Общесистемные меры развития дорожного хозяйства"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</si>
  <si>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</si>
  <si>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18WИ954180</t>
  </si>
  <si>
    <t>6.5</t>
  </si>
  <si>
    <t>Региональный проект "Модернизация коммунальной инфраструктуры"</t>
  </si>
  <si>
    <t>Реализация мероприятий по модернизации коммунальной инфраструктуры</t>
  </si>
  <si>
    <t>828</t>
  </si>
  <si>
    <t>Департамент ЖКХ и государственного жилищного надзора Томской области</t>
  </si>
  <si>
    <t>19WИ351540</t>
  </si>
  <si>
    <t>6.6</t>
  </si>
  <si>
    <t>Региональный проект "Безопасность дорожного движения"</t>
  </si>
  <si>
    <t>Реализация информационно-образовательной политики в целях профилактики нарушений правил дорожного движения</t>
  </si>
  <si>
    <t>18WИ505150</t>
  </si>
  <si>
    <t>7</t>
  </si>
  <si>
    <t>Национальный проект "Семья"</t>
  </si>
  <si>
    <t>7.1</t>
  </si>
  <si>
    <t>Региональный проект "Охрана материнства и детства"</t>
  </si>
  <si>
    <t>Оснащение (дооснащение и (или) переоснащение) медицинскими изделиями перинатальных центров и родильных домов (отделений), в том числе в составе других организаций</t>
  </si>
  <si>
    <t>07WЯ353160</t>
  </si>
  <si>
    <t>7.2</t>
  </si>
  <si>
    <t>Региональный проект "Семейные ценности и инфраструктура культуры"</t>
  </si>
  <si>
    <t>Организация и проведение фестиваля любительских творческих коллективов</t>
  </si>
  <si>
    <t>10WЯ504300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</si>
  <si>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</si>
  <si>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10WЯ554540</t>
  </si>
  <si>
    <t>Развитие сети учреждений культурно-досугового типа</t>
  </si>
  <si>
    <t>10WЯ555130</t>
  </si>
  <si>
    <t>Государственная поддержка отрасли культуры</t>
  </si>
  <si>
    <t>10WЯ555190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</si>
  <si>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</si>
  <si>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10WЯ555192</t>
  </si>
  <si>
    <t>Государственная поддержка лучших сельских учреждений культуры и лучших работников сельских учреждений культуры</t>
  </si>
  <si>
    <t>10WЯ555194</t>
  </si>
  <si>
    <t>Проведение ремонта и (или) материально-технического оснащения региональных и (или) муниципальных филармоний</t>
  </si>
  <si>
    <t>10WЯ555510</t>
  </si>
  <si>
    <t>Модернизация региональных и муниципальных театров</t>
  </si>
  <si>
    <t>10WЯ555800</t>
  </si>
  <si>
    <t>Оснащение региональных и муниципальных театров, находящихся в городах с численностью населения более 300 тысяч человек</t>
  </si>
  <si>
    <t>10WЯ555840</t>
  </si>
  <si>
    <t>Техническое оснащение региональных и муниципальных музеев</t>
  </si>
  <si>
    <t>10WЯ555900</t>
  </si>
  <si>
    <t>Модернизация региональных и муниципальных музеев</t>
  </si>
  <si>
    <t>10WЯ555970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</si>
  <si>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</si>
  <si>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10WЯ5Д0274</t>
  </si>
  <si>
    <t>Создание модельных муниципальных библиотек</t>
  </si>
  <si>
    <t>10WЯ5Д4540</t>
  </si>
  <si>
    <t>7.3</t>
  </si>
  <si>
    <t>Региональный проект "Многодетная семья"</t>
  </si>
  <si>
    <t>Региональные программы по повышению рождаемости в субъектах Российской Федерации, в которых суммарный коэффициент рождаемости ниже среднероссийского уровня</t>
  </si>
  <si>
    <t>841</t>
  </si>
  <si>
    <t>Департамент по вопросам семьи и детей Томской области</t>
  </si>
  <si>
    <t>11WЯ253130</t>
  </si>
  <si>
    <t>Оказание государственной социальной помощи на основании социального контракта отдельным категориям граждан</t>
  </si>
  <si>
    <t>809</t>
  </si>
  <si>
    <t>Департамент социальной защиты населения Томской области</t>
  </si>
  <si>
    <t>11WЯ254040</t>
  </si>
  <si>
    <t>7.4</t>
  </si>
  <si>
    <t>Региональный проект "Старшее поколение"</t>
  </si>
  <si>
    <t>Создание системы долговременного ухода за гражданами пожилого возраста и инвалидами</t>
  </si>
  <si>
    <t>11WЯ451630</t>
  </si>
  <si>
    <t>7.5</t>
  </si>
  <si>
    <t>Региональный проект "Поддержка семьи"</t>
  </si>
  <si>
    <t>Оснащение образовательных организаций, осуществляющих образовательную деятельность по образовательным программам дошкольного образования в рамках осуществления капитального ремонта</t>
  </si>
  <si>
    <t>09WЯ153151</t>
  </si>
  <si>
    <t>Капитальный ремонт образовательных организаций, осуществляющих образовательную деятельность по образовательным программам дошкольного образования</t>
  </si>
  <si>
    <t>09WЯ153152</t>
  </si>
  <si>
    <t>8</t>
  </si>
  <si>
    <t>Национальный проект "Эффективная и конкурентная экономика"</t>
  </si>
  <si>
    <t>8.1</t>
  </si>
  <si>
    <t>Региональный проект "Малое и среднее предпринимательство и поддержка индивидуальной предпринимательской инициативы"</t>
  </si>
  <si>
    <t>Субсидия некоммерческой организации "Фонд развития бизнеса" на оказание услуг и мер поддержки субъектам малого и среднего предпринимательства и гражданам, желающим вести бизнес</t>
  </si>
  <si>
    <t>832</t>
  </si>
  <si>
    <t>Департамент инвестиционной и промышленной политики Томской области</t>
  </si>
  <si>
    <t>03WЭ104530</t>
  </si>
  <si>
    <t>8.2</t>
  </si>
  <si>
    <t>Региональный проект "Производительность труда"</t>
  </si>
  <si>
    <t>Субсидия Союзу "Торгово-промышленная палата Томской области" на реализацию мероприятий федерального проекта "Производительность труда"</t>
  </si>
  <si>
    <t>03WЭ252891</t>
  </si>
  <si>
    <t>03WЭ2А2891</t>
  </si>
  <si>
    <t>Национальный проект "Технологическое обеспечение продовольственной безопасности"</t>
  </si>
  <si>
    <t>9.1</t>
  </si>
  <si>
    <t>Региональный проект "Кадры в агропромышленном комплексе"</t>
  </si>
  <si>
    <t>Реализация мероприятий по содействию повышения кадровой обеспеченности предприятий агропромышленного комплекса</t>
  </si>
  <si>
    <t>817</t>
  </si>
  <si>
    <t>Департамент по социально-экономическому развитию села Томской области</t>
  </si>
  <si>
    <t>06WЕ455330</t>
  </si>
  <si>
    <t>Реализация мероприятий по содействию повышения кадровой обеспеченности предприятий агропромышленного комплекса в части средств, несофинансируемых из федерального бюджета</t>
  </si>
  <si>
    <t>06WЕ4А5330</t>
  </si>
  <si>
    <t>10</t>
  </si>
  <si>
    <t>Национальный проект "Туризм и гостеприимство"</t>
  </si>
  <si>
    <t>10.1</t>
  </si>
  <si>
    <t>Региональный проект "Создание номерного фонда, инфраструктуры и новых точек притяжения"</t>
  </si>
  <si>
    <t>Реализация проектов по развитию общественной территории муниципального образования, в том числе мероприятий (результатов) по обустройству туристского центра города на территории муниципального образования в соответствии с туристским кодом центра города</t>
  </si>
  <si>
    <t>03WП15Е310</t>
  </si>
  <si>
    <t>11</t>
  </si>
  <si>
    <t>Национальный проект "Беспилотные авиационные системы"</t>
  </si>
  <si>
    <t>11.1</t>
  </si>
  <si>
    <t>Региональный проект "Разработка, стандартизация и серийное производство беспилотных авиационных систем и их комплектующих"</t>
  </si>
  <si>
    <t>Субсидия автономной некоммерческой организации "Научно-производственный центр беспилотных авиационных систем Томской области" на финансовое обеспечение затрат в области развития технологий беспилотных авиационных систем</t>
  </si>
  <si>
    <t>02WY500280</t>
  </si>
  <si>
    <t>11.2</t>
  </si>
  <si>
    <t>Региональный проект "Стимулирование спроса на отечественные беспилотные авиационные системы"</t>
  </si>
  <si>
    <t>Приобретение беспилотных авиационных систем органами исполнительной власти субъектов Российской Федерации в области лесных отношений</t>
  </si>
  <si>
    <t>15WY451270</t>
  </si>
  <si>
    <t>* по данным сводной бюджетной росписи областного бюджета на 2025-2027 годы; лимиты бюджетных обязательств соответствуют плановым назначениям</t>
  </si>
  <si>
    <t xml:space="preserve"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 </t>
  </si>
  <si>
    <t>09WЮ4А7502</t>
  </si>
  <si>
    <t>Реализация мероприятий по модернизации школьных систем образования в части средств, несофинансируемых из федерального бюджета (проведение капитального ремонта зданий (обособленных помещений) государственных (муниципальных) общеобразовательных организаций)</t>
  </si>
  <si>
    <t>09WЮ4А7501</t>
  </si>
  <si>
    <t>Реализация мероприятий по модернизации школьных систем образования в части средств, несофинансируемых из федерального бюджета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</si>
  <si>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18WИ59Д020</t>
  </si>
  <si>
    <t>Финансовое обеспечение дорожной деятельности в рамках реализации национального проекта "Инфраструктура для жизни"</t>
  </si>
  <si>
    <t>18WИ99Д0И0</t>
  </si>
  <si>
    <t>Бюджетные ассигнования на объекты капитального строительства государственной собственности в сфере дорожного хозяйства</t>
  </si>
  <si>
    <t>18WИ8А4471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</si>
  <si>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в части средств, несофинансируемых из федерального бюджета (Финансовое обеспечение дорожной деятельности в рамках реализации регионального проекта "Региональная и местная дорожная сеть")</t>
  </si>
  <si>
    <t>Переселение граждан из аварийного жилищного фонда за счет средств областного бюджета</t>
  </si>
  <si>
    <t>13WИ267484</t>
  </si>
  <si>
    <t>07WД1А3653</t>
  </si>
  <si>
    <t>Реализация региональных проектов модернизации первичного звена здравоохранения в части средств, несофинансируемых из федерального бюджета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</si>
  <si>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19WИ3А1540</t>
  </si>
  <si>
    <t>Реализация мероприятий по модернизации коммунальной инфраструктуры в части средств, несофинансируемых из федерального бюджета</t>
  </si>
  <si>
    <t>03WП15Е320</t>
  </si>
  <si>
    <t>Создание и внедрение программы поддержки и продвижения событийных мероприятий</t>
  </si>
  <si>
    <t>02WY500270</t>
  </si>
  <si>
    <t>Субсидия автономной некоммерческой организации "Научно-производственный центр беспилотных авиационных систем Томской области" на финансовое обеспечение затрат в области научных разработок беспилотных авиационных систем</t>
  </si>
  <si>
    <t>07WД15365Р</t>
  </si>
  <si>
    <t>Реализация региональных проектов модернизации первичного звена здравоохранения (реализация национальных проектов в части расходов инвестиционного характера за счет средств, высвобождаемых в результате списания задолженности областного бюджета по бюджетным кредитам, предоставляемым из федерального бюджета)</t>
  </si>
  <si>
    <t>07WД1А365Р</t>
  </si>
  <si>
    <t>Реализация региональных проектов модернизации первичного звена здравоохранения в части средств, несофинансируемых из федерального бюджета (реализация национальных проектов в части расходов инвестиционного характера за счет средств, высвобождаемых в результате списания задолженности областного бюджета по бюджетным кредитам, предоставляемым из федерального бюджета)</t>
  </si>
  <si>
    <t>09WЮ4А049Р</t>
  </si>
  <si>
    <t>Адресное строительство школ в отдельных населенных пунктах с объективно выявленной потребностью инфраструктуры (зданий) школ в части средств, несофинансируемых из федерального бюджета (реализация национальных проектов в части расходов инвестиционного характера за счет средств, высвобождаемых в результате списания задолженности областного бюджета по бюджетным кредитам, предоставляемым из федерального бюджета)</t>
  </si>
  <si>
    <t>13WИ20П030</t>
  </si>
  <si>
    <t>Разработка проектной документации в сфере жилищного строительства (в том числе проведение земельно-кадастровых работ)</t>
  </si>
  <si>
    <t>11WЯ2А3130</t>
  </si>
  <si>
    <t>Региональные программы по повышению рождаемости в субъектах Российской Федерации, в которых суммарный коэффициент рождаемости ниже среднероссийского уровня, в части средств, несофинансируемых из федерального бюджета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</si>
  <si>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01.08.2025 года</t>
  </si>
  <si>
    <t>09WЮ450490</t>
  </si>
  <si>
    <t>Адресное строительство школ в отдельных населенных пунктах с объективно выявленной потребностью инфраструктуры (зданий) школ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</si>
</sst>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%"/>
  </numFmts>
  <fonts count="23" x14ac:knownFonts="1">
    <font>
      <sz val="11"/>
      <color theme="1"/>
      <name val="Calibri"/>
      <scheme val="minor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color theme="1"/>
      <name val="PT Astra Serif"/>
      <family val="1"/>
      <charset val="204"/>
    </font>
    <font>
      <sz val="11"/>
      <name val="Calibri"/>
      <family val="2"/>
      <charset val="204"/>
      <scheme val="minor"/>
    </font>
    <font>
      <b/>
      <sz val="14"/>
      <color theme="1"/>
      <name val="PT Astra Serif"/>
      <family val="1"/>
      <charset val="204"/>
    </font>
    <font>
      <i/>
      <sz val="11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b/>
      <sz val="13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sz val="11"/>
      <name val="Arial Cyr"/>
    </font>
    <font>
      <b/>
      <i/>
      <sz val="14"/>
      <color theme="1"/>
      <name val="PT Astra Serif"/>
      <family val="1"/>
      <charset val="204"/>
    </font>
    <font>
      <b/>
      <i/>
      <sz val="14"/>
      <name val="PT Astra Serif"/>
      <family val="1"/>
      <charset val="204"/>
    </font>
    <font>
      <b/>
      <sz val="10"/>
      <name val="Arial Cyr"/>
    </font>
    <font>
      <b/>
      <sz val="14"/>
      <name val="PT Astra Serif"/>
      <family val="1"/>
      <charset val="204"/>
    </font>
    <font>
      <sz val="14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sz val="13"/>
      <name val="PT Astra Serif"/>
      <family val="1"/>
      <charset val="204"/>
    </font>
    <font>
      <b/>
      <sz val="11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sz val="10"/>
      <name val="Arial"/>
      <family val="2"/>
      <charset val="204"/>
    </font>
    <font>
      <sz val="8"/>
      <name val="Arial Cyr"/>
    </font>
  </fonts>
  <fills count="7">
    <fill>
      <patternFill patternType="none"/>
    </fill>
    <fill>
      <patternFill patternType="gray125"/>
    </fill>
    <fill>
      <patternFill patternType="solid">
        <fgColor indexed="5"/>
        <bgColor indexed="5"/>
      </patternFill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1" fillId="0" borderId="0"/>
  </cellStyleXfs>
  <cellXfs count="11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/>
    <xf numFmtId="0" fontId="0" fillId="0" borderId="0" xfId="0"/>
    <xf numFmtId="0" fontId="4" fillId="0" borderId="0" xfId="0" applyFont="1"/>
    <xf numFmtId="11" fontId="1" fillId="0" borderId="0" xfId="0" applyNumberFormat="1" applyFont="1"/>
    <xf numFmtId="164" fontId="1" fillId="0" borderId="0" xfId="0" applyNumberFormat="1" applyFont="1"/>
    <xf numFmtId="0" fontId="7" fillId="0" borderId="7" xfId="0" applyFont="1" applyBorder="1" applyAlignment="1">
      <alignment horizontal="center" vertical="top" wrapText="1"/>
    </xf>
    <xf numFmtId="4" fontId="1" fillId="0" borderId="0" xfId="0" applyNumberFormat="1" applyFont="1"/>
    <xf numFmtId="49" fontId="7" fillId="0" borderId="5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top" wrapText="1"/>
    </xf>
    <xf numFmtId="4" fontId="10" fillId="0" borderId="0" xfId="0" applyNumberFormat="1" applyFont="1" applyAlignment="1" applyProtection="1">
      <alignment horizontal="right"/>
    </xf>
    <xf numFmtId="49" fontId="9" fillId="0" borderId="5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165" fontId="12" fillId="4" borderId="5" xfId="0" applyNumberFormat="1" applyFont="1" applyFill="1" applyBorder="1" applyAlignment="1">
      <alignment horizontal="center" vertical="center" wrapText="1"/>
    </xf>
    <xf numFmtId="4" fontId="13" fillId="0" borderId="0" xfId="0" applyNumberFormat="1" applyFont="1" applyAlignment="1" applyProtection="1">
      <alignment horizontal="right"/>
    </xf>
    <xf numFmtId="49" fontId="7" fillId="5" borderId="5" xfId="0" applyNumberFormat="1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left" vertical="center" wrapText="1"/>
    </xf>
    <xf numFmtId="0" fontId="7" fillId="5" borderId="5" xfId="0" applyFont="1" applyFill="1" applyBorder="1" applyAlignment="1">
      <alignment horizontal="center" vertical="center"/>
    </xf>
    <xf numFmtId="165" fontId="14" fillId="5" borderId="5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top"/>
    </xf>
    <xf numFmtId="165" fontId="15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/>
    </xf>
    <xf numFmtId="165" fontId="14" fillId="4" borderId="5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" fillId="0" borderId="0" xfId="0" applyFont="1" applyAlignment="1">
      <alignment vertical="top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top" wrapText="1"/>
    </xf>
    <xf numFmtId="0" fontId="7" fillId="5" borderId="5" xfId="0" applyFont="1" applyFill="1" applyBorder="1" applyAlignment="1">
      <alignment horizontal="left" vertical="top" wrapText="1"/>
    </xf>
    <xf numFmtId="0" fontId="7" fillId="5" borderId="5" xfId="0" applyFont="1" applyFill="1" applyBorder="1" applyAlignment="1">
      <alignment horizontal="center" vertical="top"/>
    </xf>
    <xf numFmtId="0" fontId="7" fillId="0" borderId="5" xfId="0" applyFont="1" applyBorder="1" applyAlignment="1">
      <alignment horizontal="left" vertical="top" wrapText="1"/>
    </xf>
    <xf numFmtId="165" fontId="14" fillId="0" borderId="5" xfId="0" applyNumberFormat="1" applyFont="1" applyBorder="1" applyAlignment="1">
      <alignment horizontal="center" vertical="center"/>
    </xf>
    <xf numFmtId="49" fontId="17" fillId="0" borderId="5" xfId="0" applyNumberFormat="1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0" fontId="1" fillId="4" borderId="0" xfId="0" applyFont="1" applyFill="1"/>
    <xf numFmtId="49" fontId="7" fillId="0" borderId="5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18" fillId="0" borderId="0" xfId="0" applyFont="1"/>
    <xf numFmtId="0" fontId="7" fillId="0" borderId="5" xfId="0" applyFont="1" applyBorder="1" applyAlignment="1">
      <alignment horizontal="center" vertical="center" wrapText="1"/>
    </xf>
    <xf numFmtId="0" fontId="7" fillId="5" borderId="5" xfId="0" applyFont="1" applyFill="1" applyBorder="1" applyAlignment="1">
      <alignment horizontal="left" vertical="center"/>
    </xf>
    <xf numFmtId="0" fontId="7" fillId="0" borderId="5" xfId="0" applyFont="1" applyBorder="1" applyAlignment="1">
      <alignment horizontal="center" vertical="top"/>
    </xf>
    <xf numFmtId="11" fontId="9" fillId="0" borderId="5" xfId="0" applyNumberFormat="1" applyFont="1" applyBorder="1" applyAlignment="1">
      <alignment horizontal="center" vertical="center"/>
    </xf>
    <xf numFmtId="11" fontId="9" fillId="0" borderId="5" xfId="0" applyNumberFormat="1" applyFont="1" applyBorder="1" applyAlignment="1">
      <alignment horizontal="center" vertical="top"/>
    </xf>
    <xf numFmtId="0" fontId="1" fillId="5" borderId="0" xfId="0" applyFont="1" applyFill="1"/>
    <xf numFmtId="4" fontId="7" fillId="5" borderId="5" xfId="0" applyNumberFormat="1" applyFont="1" applyFill="1" applyBorder="1" applyAlignment="1">
      <alignment horizontal="center" vertical="center"/>
    </xf>
    <xf numFmtId="49" fontId="16" fillId="0" borderId="5" xfId="0" applyNumberFormat="1" applyFont="1" applyBorder="1" applyAlignment="1">
      <alignment horizontal="center" vertical="center"/>
    </xf>
    <xf numFmtId="49" fontId="9" fillId="5" borderId="5" xfId="0" applyNumberFormat="1" applyFont="1" applyFill="1" applyBorder="1" applyAlignment="1">
      <alignment horizontal="center" vertical="center"/>
    </xf>
    <xf numFmtId="4" fontId="7" fillId="0" borderId="5" xfId="0" applyNumberFormat="1" applyFont="1" applyBorder="1" applyAlignment="1">
      <alignment horizontal="center" vertical="center"/>
    </xf>
    <xf numFmtId="4" fontId="9" fillId="0" borderId="5" xfId="0" applyNumberFormat="1" applyFont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0" fillId="0" borderId="0" xfId="0" applyFill="1"/>
    <xf numFmtId="164" fontId="1" fillId="0" borderId="0" xfId="0" applyNumberFormat="1" applyFont="1" applyFill="1"/>
    <xf numFmtId="0" fontId="7" fillId="0" borderId="5" xfId="0" applyFont="1" applyFill="1" applyBorder="1" applyAlignment="1">
      <alignment horizontal="center" vertical="top" wrapText="1"/>
    </xf>
    <xf numFmtId="164" fontId="11" fillId="0" borderId="5" xfId="0" applyNumberFormat="1" applyFont="1" applyFill="1" applyBorder="1" applyAlignment="1">
      <alignment horizontal="center" vertical="center" wrapText="1"/>
    </xf>
    <xf numFmtId="164" fontId="5" fillId="0" borderId="5" xfId="0" applyNumberFormat="1" applyFont="1" applyFill="1" applyBorder="1" applyAlignment="1">
      <alignment horizontal="center" vertical="center"/>
    </xf>
    <xf numFmtId="0" fontId="1" fillId="0" borderId="0" xfId="0" applyFont="1" applyFill="1"/>
    <xf numFmtId="164" fontId="5" fillId="6" borderId="5" xfId="0" applyNumberFormat="1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  <xf numFmtId="164" fontId="15" fillId="0" borderId="5" xfId="0" applyNumberFormat="1" applyFont="1" applyFill="1" applyBorder="1" applyAlignment="1">
      <alignment horizontal="center" vertical="center"/>
    </xf>
    <xf numFmtId="164" fontId="0" fillId="0" borderId="0" xfId="0" applyNumberFormat="1" applyFill="1"/>
    <xf numFmtId="4" fontId="5" fillId="0" borderId="5" xfId="0" applyNumberFormat="1" applyFont="1" applyFill="1" applyBorder="1" applyAlignment="1">
      <alignment horizontal="center" vertical="center"/>
    </xf>
    <xf numFmtId="0" fontId="3" fillId="0" borderId="0" xfId="0" applyFont="1" applyFill="1"/>
    <xf numFmtId="0" fontId="6" fillId="0" borderId="0" xfId="0" applyFont="1" applyFill="1" applyAlignment="1">
      <alignment horizontal="right"/>
    </xf>
    <xf numFmtId="165" fontId="14" fillId="0" borderId="5" xfId="0" applyNumberFormat="1" applyFont="1" applyFill="1" applyBorder="1" applyAlignment="1">
      <alignment horizontal="center" vertical="center"/>
    </xf>
    <xf numFmtId="164" fontId="3" fillId="6" borderId="5" xfId="0" applyNumberFormat="1" applyFont="1" applyFill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164" fontId="19" fillId="0" borderId="5" xfId="0" applyNumberFormat="1" applyFont="1" applyFill="1" applyBorder="1" applyAlignment="1">
      <alignment horizontal="center" vertical="center"/>
    </xf>
    <xf numFmtId="4" fontId="3" fillId="0" borderId="5" xfId="0" applyNumberFormat="1" applyFont="1" applyFill="1" applyBorder="1" applyAlignment="1">
      <alignment horizontal="center" vertical="center" wrapText="1"/>
    </xf>
    <xf numFmtId="164" fontId="6" fillId="0" borderId="0" xfId="0" applyNumberFormat="1" applyFont="1" applyFill="1" applyAlignment="1">
      <alignment horizontal="right"/>
    </xf>
    <xf numFmtId="11" fontId="20" fillId="0" borderId="5" xfId="0" applyNumberFormat="1" applyFont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11" fontId="20" fillId="0" borderId="5" xfId="0" applyNumberFormat="1" applyFont="1" applyFill="1" applyBorder="1" applyAlignment="1">
      <alignment horizontal="center" vertical="center"/>
    </xf>
    <xf numFmtId="11" fontId="9" fillId="0" borderId="5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top" wrapText="1"/>
    </xf>
    <xf numFmtId="0" fontId="17" fillId="0" borderId="5" xfId="0" applyFont="1" applyBorder="1" applyAlignment="1" applyProtection="1">
      <alignment horizontal="left" vertical="center" wrapText="1"/>
    </xf>
    <xf numFmtId="0" fontId="17" fillId="0" borderId="5" xfId="0" applyFont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9" fillId="0" borderId="5" xfId="0" applyFont="1" applyBorder="1" applyAlignment="1">
      <alignment vertical="center" wrapText="1"/>
    </xf>
    <xf numFmtId="164" fontId="14" fillId="0" borderId="5" xfId="0" applyNumberFormat="1" applyFont="1" applyFill="1" applyBorder="1" applyAlignment="1">
      <alignment horizontal="center" vertical="center"/>
    </xf>
    <xf numFmtId="164" fontId="15" fillId="0" borderId="5" xfId="0" applyNumberFormat="1" applyFont="1" applyFill="1" applyBorder="1" applyAlignment="1" applyProtection="1">
      <alignment horizontal="center" vertical="center" wrapText="1"/>
    </xf>
    <xf numFmtId="4" fontId="1" fillId="0" borderId="0" xfId="0" applyNumberFormat="1" applyFont="1" applyFill="1"/>
    <xf numFmtId="4" fontId="22" fillId="0" borderId="8" xfId="1" applyNumberFormat="1" applyFont="1" applyFill="1" applyBorder="1" applyAlignment="1" applyProtection="1">
      <alignment horizontal="right" vertical="center" wrapText="1"/>
    </xf>
    <xf numFmtId="0" fontId="8" fillId="5" borderId="5" xfId="0" applyFont="1" applyFill="1" applyBorder="1" applyAlignment="1">
      <alignment horizontal="left" vertical="center" wrapText="1"/>
    </xf>
    <xf numFmtId="0" fontId="20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6" xfId="0" applyFont="1" applyBorder="1"/>
    <xf numFmtId="0" fontId="9" fillId="0" borderId="7" xfId="0" applyFont="1" applyBorder="1"/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207"/>
  <sheetViews>
    <sheetView tabSelected="1" topLeftCell="A4" zoomScale="60" zoomScaleNormal="60" workbookViewId="0">
      <pane xSplit="5" ySplit="8" topLeftCell="F12" activePane="bottomRight" state="frozen"/>
      <selection activeCell="A4" sqref="A4"/>
      <selection pane="topRight" activeCell="F4" sqref="F4"/>
      <selection pane="bottomLeft" activeCell="A12" sqref="A12"/>
      <selection pane="bottomRight" activeCell="B12" sqref="B12"/>
    </sheetView>
  </sheetViews>
  <sheetFormatPr defaultRowHeight="15" x14ac:dyDescent="0.25"/>
  <cols>
    <col min="1" max="1" width="8.42578125" style="1" customWidth="1"/>
    <col min="2" max="2" width="54.5703125" style="2" customWidth="1"/>
    <col min="3" max="3" width="7.28515625" style="1" customWidth="1"/>
    <col min="4" max="4" width="18.5703125" style="1" customWidth="1"/>
    <col min="5" max="5" width="18.140625" style="1" customWidth="1"/>
    <col min="6" max="6" width="18.140625" style="64" customWidth="1"/>
    <col min="7" max="8" width="17.28515625" style="64" customWidth="1"/>
    <col min="9" max="9" width="13" style="64" customWidth="1"/>
    <col min="10" max="12" width="17.28515625" style="64" customWidth="1"/>
    <col min="13" max="13" width="13.85546875" style="64" customWidth="1"/>
    <col min="14" max="16" width="17.42578125" style="64" customWidth="1"/>
    <col min="17" max="17" width="14.42578125" style="64" customWidth="1"/>
    <col min="18" max="20" width="17.140625" style="64" customWidth="1"/>
    <col min="21" max="21" width="14.85546875" style="64" customWidth="1"/>
    <col min="22" max="22" width="12.42578125" style="3" customWidth="1"/>
    <col min="23" max="16384" width="9.140625" style="1"/>
  </cols>
  <sheetData>
    <row r="1" spans="1:27" ht="18.75" x14ac:dyDescent="0.3"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70" t="s">
        <v>0</v>
      </c>
      <c r="T1" s="70"/>
      <c r="U1" s="70"/>
      <c r="V1" s="5"/>
      <c r="W1" s="4"/>
    </row>
    <row r="2" spans="1:27" ht="18" customHeight="1" x14ac:dyDescent="0.3"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70" t="s">
        <v>1</v>
      </c>
      <c r="T2" s="70"/>
      <c r="U2" s="70"/>
      <c r="V2" s="5"/>
      <c r="W2" s="4"/>
    </row>
    <row r="3" spans="1:27" ht="20.25" hidden="1" customHeight="1" x14ac:dyDescent="0.3"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70" t="s">
        <v>2</v>
      </c>
      <c r="T3" s="70"/>
      <c r="U3" s="70"/>
      <c r="V3" s="5"/>
      <c r="W3" s="4"/>
    </row>
    <row r="4" spans="1:27" x14ac:dyDescent="0.25">
      <c r="F4" s="59"/>
      <c r="G4" s="59"/>
      <c r="H4" s="59"/>
      <c r="I4" s="59"/>
      <c r="J4" s="59"/>
      <c r="K4" s="59"/>
      <c r="L4" s="68"/>
      <c r="M4" s="59"/>
      <c r="N4" s="68"/>
      <c r="O4" s="59"/>
      <c r="P4" s="59"/>
      <c r="Q4" s="59"/>
      <c r="R4" s="59"/>
      <c r="S4" s="59"/>
      <c r="T4" s="59"/>
      <c r="U4" s="59"/>
      <c r="V4" s="5"/>
      <c r="W4" s="4"/>
    </row>
    <row r="5" spans="1:27" ht="15" customHeight="1" x14ac:dyDescent="0.25">
      <c r="A5" s="96" t="s">
        <v>315</v>
      </c>
      <c r="B5" s="96"/>
      <c r="C5" s="96"/>
      <c r="D5" s="96"/>
      <c r="E5" s="96"/>
      <c r="F5" s="97"/>
      <c r="G5" s="98"/>
      <c r="H5" s="98"/>
      <c r="I5" s="98"/>
      <c r="J5" s="98"/>
      <c r="K5" s="98"/>
      <c r="L5" s="98"/>
      <c r="M5" s="98"/>
      <c r="N5" s="98"/>
      <c r="O5" s="98"/>
      <c r="P5" s="96"/>
      <c r="Q5" s="96"/>
      <c r="R5" s="96"/>
      <c r="S5" s="96"/>
      <c r="T5" s="96"/>
      <c r="U5" s="96"/>
      <c r="V5" s="96"/>
    </row>
    <row r="6" spans="1:27" ht="25.15" customHeight="1" x14ac:dyDescent="0.25">
      <c r="A6" s="96"/>
      <c r="B6" s="96"/>
      <c r="C6" s="96"/>
      <c r="D6" s="96"/>
      <c r="E6" s="96"/>
      <c r="F6" s="97"/>
      <c r="G6" s="98"/>
      <c r="H6" s="98"/>
      <c r="I6" s="98"/>
      <c r="J6" s="98"/>
      <c r="K6" s="98"/>
      <c r="L6" s="98"/>
      <c r="M6" s="98"/>
      <c r="N6" s="98"/>
      <c r="O6" s="98"/>
      <c r="P6" s="96"/>
      <c r="Q6" s="96"/>
      <c r="R6" s="96"/>
      <c r="S6" s="96"/>
      <c r="T6" s="96"/>
      <c r="U6" s="96"/>
      <c r="V6" s="96"/>
    </row>
    <row r="7" spans="1:27" x14ac:dyDescent="0.25">
      <c r="E7" s="6"/>
      <c r="F7" s="60"/>
      <c r="G7" s="92"/>
      <c r="H7" s="60"/>
      <c r="I7" s="60"/>
      <c r="J7" s="60"/>
      <c r="K7" s="92"/>
      <c r="L7" s="60"/>
      <c r="M7" s="60"/>
      <c r="N7" s="91"/>
      <c r="O7" s="60"/>
      <c r="P7" s="60"/>
      <c r="Q7" s="60"/>
      <c r="R7" s="60"/>
      <c r="S7" s="60"/>
      <c r="T7" s="77"/>
      <c r="U7" s="71" t="s">
        <v>3</v>
      </c>
    </row>
    <row r="8" spans="1:27" ht="16.5" customHeight="1" x14ac:dyDescent="0.25">
      <c r="A8" s="99" t="s">
        <v>4</v>
      </c>
      <c r="B8" s="102" t="s">
        <v>5</v>
      </c>
      <c r="C8" s="99" t="s">
        <v>6</v>
      </c>
      <c r="D8" s="99" t="s">
        <v>7</v>
      </c>
      <c r="E8" s="99" t="s">
        <v>8</v>
      </c>
      <c r="F8" s="107" t="s">
        <v>9</v>
      </c>
      <c r="G8" s="108"/>
      <c r="H8" s="108"/>
      <c r="I8" s="108"/>
      <c r="J8" s="108"/>
      <c r="K8" s="108"/>
      <c r="L8" s="108"/>
      <c r="M8" s="109"/>
      <c r="N8" s="107" t="s">
        <v>10</v>
      </c>
      <c r="O8" s="108"/>
      <c r="P8" s="108"/>
      <c r="Q8" s="109"/>
      <c r="R8" s="110" t="s">
        <v>11</v>
      </c>
      <c r="S8" s="110"/>
      <c r="T8" s="110"/>
      <c r="U8" s="110"/>
      <c r="V8" s="111" t="s">
        <v>12</v>
      </c>
    </row>
    <row r="9" spans="1:27" ht="16.5" customHeight="1" x14ac:dyDescent="0.25">
      <c r="A9" s="100"/>
      <c r="B9" s="103"/>
      <c r="C9" s="100"/>
      <c r="D9" s="100"/>
      <c r="E9" s="105"/>
      <c r="F9" s="112" t="s">
        <v>13</v>
      </c>
      <c r="G9" s="113"/>
      <c r="H9" s="113"/>
      <c r="I9" s="114"/>
      <c r="J9" s="112" t="s">
        <v>14</v>
      </c>
      <c r="K9" s="113"/>
      <c r="L9" s="113"/>
      <c r="M9" s="114"/>
      <c r="N9" s="112" t="s">
        <v>13</v>
      </c>
      <c r="O9" s="113"/>
      <c r="P9" s="113"/>
      <c r="Q9" s="114"/>
      <c r="R9" s="115" t="s">
        <v>13</v>
      </c>
      <c r="S9" s="115"/>
      <c r="T9" s="115"/>
      <c r="U9" s="115"/>
      <c r="V9" s="111"/>
    </row>
    <row r="10" spans="1:27" ht="92.25" customHeight="1" x14ac:dyDescent="0.25">
      <c r="A10" s="101"/>
      <c r="B10" s="104"/>
      <c r="C10" s="101"/>
      <c r="D10" s="101"/>
      <c r="E10" s="106"/>
      <c r="F10" s="61" t="s">
        <v>15</v>
      </c>
      <c r="G10" s="61" t="s">
        <v>16</v>
      </c>
      <c r="H10" s="61" t="s">
        <v>17</v>
      </c>
      <c r="I10" s="61" t="s">
        <v>18</v>
      </c>
      <c r="J10" s="61" t="s">
        <v>15</v>
      </c>
      <c r="K10" s="61" t="s">
        <v>16</v>
      </c>
      <c r="L10" s="61" t="s">
        <v>17</v>
      </c>
      <c r="M10" s="61" t="s">
        <v>18</v>
      </c>
      <c r="N10" s="61" t="s">
        <v>15</v>
      </c>
      <c r="O10" s="61" t="s">
        <v>16</v>
      </c>
      <c r="P10" s="61" t="s">
        <v>17</v>
      </c>
      <c r="Q10" s="61" t="s">
        <v>19</v>
      </c>
      <c r="R10" s="61" t="s">
        <v>15</v>
      </c>
      <c r="S10" s="61" t="s">
        <v>16</v>
      </c>
      <c r="T10" s="61" t="s">
        <v>17</v>
      </c>
      <c r="U10" s="61" t="s">
        <v>19</v>
      </c>
      <c r="V10" s="111"/>
      <c r="W10" s="9"/>
      <c r="X10" s="9"/>
      <c r="Y10" s="9"/>
      <c r="Z10" s="9"/>
      <c r="AA10" s="9"/>
    </row>
    <row r="11" spans="1:27" ht="16.5" x14ac:dyDescent="0.25">
      <c r="A11" s="10" t="s">
        <v>20</v>
      </c>
      <c r="B11" s="11">
        <v>2</v>
      </c>
      <c r="C11" s="84">
        <v>3</v>
      </c>
      <c r="D11" s="84">
        <v>4</v>
      </c>
      <c r="E11" s="8">
        <v>5</v>
      </c>
      <c r="F11" s="61">
        <v>6</v>
      </c>
      <c r="G11" s="61">
        <v>7</v>
      </c>
      <c r="H11" s="61">
        <v>8</v>
      </c>
      <c r="I11" s="61">
        <v>9</v>
      </c>
      <c r="J11" s="61">
        <v>10</v>
      </c>
      <c r="K11" s="61">
        <v>11</v>
      </c>
      <c r="L11" s="61">
        <v>12</v>
      </c>
      <c r="M11" s="61">
        <v>13</v>
      </c>
      <c r="N11" s="61">
        <v>10</v>
      </c>
      <c r="O11" s="61">
        <v>11</v>
      </c>
      <c r="P11" s="61">
        <v>12</v>
      </c>
      <c r="Q11" s="61">
        <v>13</v>
      </c>
      <c r="R11" s="61">
        <v>14</v>
      </c>
      <c r="S11" s="61">
        <v>15</v>
      </c>
      <c r="T11" s="61">
        <v>16</v>
      </c>
      <c r="U11" s="61">
        <v>17</v>
      </c>
      <c r="V11" s="12">
        <v>22</v>
      </c>
      <c r="W11" s="13"/>
      <c r="X11" s="13"/>
      <c r="Y11" s="13"/>
      <c r="Z11" s="13"/>
      <c r="AA11" s="9"/>
    </row>
    <row r="12" spans="1:27" ht="32.25" customHeight="1" x14ac:dyDescent="0.25">
      <c r="A12" s="14"/>
      <c r="B12" s="15" t="s">
        <v>21</v>
      </c>
      <c r="C12" s="84"/>
      <c r="D12" s="84"/>
      <c r="E12" s="8"/>
      <c r="F12" s="62">
        <f t="shared" ref="F12:F82" si="0">G12+H12+I12</f>
        <v>18299689</v>
      </c>
      <c r="G12" s="62">
        <f>G13+G24+G61+G88+G95+G102+G130+G163+G171+G176+G181</f>
        <v>6628876.5</v>
      </c>
      <c r="H12" s="62">
        <f>H13+H24+H61+H88+H95+H102+H130+H163+H171+H176+H181</f>
        <v>11067435.4</v>
      </c>
      <c r="I12" s="62">
        <f>I13+I24+I61+I88+I95+I102+I130+I163+I171+I176+I181</f>
        <v>603377.1</v>
      </c>
      <c r="J12" s="62">
        <f t="shared" ref="J12:J25" si="1">K12+L12+M12</f>
        <v>5834787.5999999996</v>
      </c>
      <c r="K12" s="62">
        <f>K13+K24+K61+K88+K95+K102+K130+K163+K171+K176+K181</f>
        <v>1097893.7</v>
      </c>
      <c r="L12" s="62">
        <f>L13+L24+L61+L88+L95+L102+L130+L163+L171+L176+L181</f>
        <v>4590781.5</v>
      </c>
      <c r="M12" s="62">
        <f>M13+M24+M61+M88+M95+M102+M130+M163+M171+M176+M181</f>
        <v>146112.4</v>
      </c>
      <c r="N12" s="62">
        <f t="shared" ref="N12:N31" si="2">O12+P12+Q12</f>
        <v>16124738.199999999</v>
      </c>
      <c r="O12" s="62">
        <f>O13+O24+O61+O88+O95+O102+O130+O163+O171+O176+O181</f>
        <v>4600817.0999999996</v>
      </c>
      <c r="P12" s="62">
        <f>P13+P24+P61+P88+P95+P102+P130+P163+P171+P176+P181</f>
        <v>11395357.1</v>
      </c>
      <c r="Q12" s="62">
        <f>Q13+Q24+Q61+Q88+Q95+Q102+Q130+Q163+Q171+Q176+Q181</f>
        <v>128564</v>
      </c>
      <c r="R12" s="62">
        <f t="shared" ref="R12:R31" si="3">S12+T12+U12</f>
        <v>12546421.800000001</v>
      </c>
      <c r="S12" s="62">
        <f>S13+S24+S61+S88+S95+S102+S130+S163+S171+S176+S181</f>
        <v>3036963.8</v>
      </c>
      <c r="T12" s="62">
        <f>T13+T24+T61+T88+T95+T102+T130+T163+T171+T176+T181</f>
        <v>9379048.6999999993</v>
      </c>
      <c r="U12" s="62">
        <f>U13+U24+U61+U88+U95+U102+U130+U163+U171+U176+U181</f>
        <v>130409.3</v>
      </c>
      <c r="V12" s="16">
        <f t="shared" ref="V12:V82" si="4">J12/F12</f>
        <v>0.31900000000000001</v>
      </c>
      <c r="W12" s="9"/>
      <c r="X12" s="17"/>
      <c r="Y12" s="17"/>
      <c r="Z12" s="17"/>
      <c r="AA12" s="17"/>
    </row>
    <row r="13" spans="1:27" ht="40.5" customHeight="1" x14ac:dyDescent="0.25">
      <c r="A13" s="18">
        <v>1</v>
      </c>
      <c r="B13" s="19" t="s">
        <v>22</v>
      </c>
      <c r="C13" s="20" t="s">
        <v>23</v>
      </c>
      <c r="D13" s="20" t="s">
        <v>23</v>
      </c>
      <c r="E13" s="20" t="s">
        <v>23</v>
      </c>
      <c r="F13" s="65">
        <f t="shared" si="0"/>
        <v>433972.8</v>
      </c>
      <c r="G13" s="65">
        <f>G15+G21+G18</f>
        <v>8679.5</v>
      </c>
      <c r="H13" s="65">
        <f t="shared" ref="H13:I13" si="5">H15+H21+H18</f>
        <v>425293.3</v>
      </c>
      <c r="I13" s="65">
        <f t="shared" si="5"/>
        <v>0</v>
      </c>
      <c r="J13" s="65">
        <f t="shared" si="1"/>
        <v>70142.8</v>
      </c>
      <c r="K13" s="65">
        <f>K15+K18+K21</f>
        <v>1402.9</v>
      </c>
      <c r="L13" s="65">
        <f t="shared" ref="L13:M13" si="6">L15+L18+L21</f>
        <v>68739.899999999994</v>
      </c>
      <c r="M13" s="65">
        <f t="shared" si="6"/>
        <v>0</v>
      </c>
      <c r="N13" s="65">
        <f t="shared" si="2"/>
        <v>23426.6</v>
      </c>
      <c r="O13" s="65">
        <f>O15+O21+O18</f>
        <v>468.6</v>
      </c>
      <c r="P13" s="65">
        <f t="shared" ref="P13:Q13" si="7">P15+P21+P18</f>
        <v>22958</v>
      </c>
      <c r="Q13" s="65">
        <f t="shared" si="7"/>
        <v>0</v>
      </c>
      <c r="R13" s="65">
        <f t="shared" si="3"/>
        <v>22652</v>
      </c>
      <c r="S13" s="65">
        <f>S15+S21+S18</f>
        <v>453.1</v>
      </c>
      <c r="T13" s="65">
        <f t="shared" ref="T13:U13" si="8">T15+T21+T18</f>
        <v>22198.9</v>
      </c>
      <c r="U13" s="65">
        <f t="shared" si="8"/>
        <v>0</v>
      </c>
      <c r="V13" s="21">
        <f t="shared" si="4"/>
        <v>0.16200000000000001</v>
      </c>
      <c r="W13" s="7"/>
      <c r="X13" s="7"/>
      <c r="Y13" s="7"/>
      <c r="Z13" s="7"/>
      <c r="AA13" s="22"/>
    </row>
    <row r="14" spans="1:27" ht="18.75" x14ac:dyDescent="0.25">
      <c r="A14" s="10"/>
      <c r="B14" s="23" t="s">
        <v>24</v>
      </c>
      <c r="C14" s="24"/>
      <c r="D14" s="24"/>
      <c r="E14" s="24"/>
      <c r="F14" s="63"/>
      <c r="G14" s="66"/>
      <c r="H14" s="66"/>
      <c r="I14" s="66"/>
      <c r="J14" s="63"/>
      <c r="K14" s="66"/>
      <c r="L14" s="66"/>
      <c r="M14" s="66"/>
      <c r="N14" s="63"/>
      <c r="O14" s="66"/>
      <c r="P14" s="66"/>
      <c r="Q14" s="66"/>
      <c r="R14" s="63"/>
      <c r="S14" s="66"/>
      <c r="T14" s="66"/>
      <c r="U14" s="66"/>
      <c r="V14" s="25"/>
      <c r="W14" s="9"/>
      <c r="X14" s="9"/>
      <c r="Y14" s="9"/>
      <c r="Z14" s="9"/>
      <c r="AA14" s="7"/>
    </row>
    <row r="15" spans="1:27" ht="38.25" customHeight="1" x14ac:dyDescent="0.25">
      <c r="A15" s="10" t="s">
        <v>25</v>
      </c>
      <c r="B15" s="26" t="s">
        <v>26</v>
      </c>
      <c r="C15" s="27" t="s">
        <v>23</v>
      </c>
      <c r="D15" s="27" t="s">
        <v>23</v>
      </c>
      <c r="E15" s="27" t="s">
        <v>23</v>
      </c>
      <c r="F15" s="63">
        <f t="shared" si="0"/>
        <v>411022.9</v>
      </c>
      <c r="G15" s="63">
        <f>SUM(G17:G17)</f>
        <v>8220.5</v>
      </c>
      <c r="H15" s="63">
        <f>SUM(H17:H17)</f>
        <v>402802.4</v>
      </c>
      <c r="I15" s="63">
        <f>SUM(I17:I17)</f>
        <v>0</v>
      </c>
      <c r="J15" s="63">
        <f t="shared" si="1"/>
        <v>68343.399999999994</v>
      </c>
      <c r="K15" s="63">
        <f>K17</f>
        <v>1366.9</v>
      </c>
      <c r="L15" s="63">
        <f t="shared" ref="L15:M18" si="9">L17</f>
        <v>66976.5</v>
      </c>
      <c r="M15" s="63">
        <f t="shared" si="9"/>
        <v>0</v>
      </c>
      <c r="N15" s="63">
        <f t="shared" si="2"/>
        <v>0</v>
      </c>
      <c r="O15" s="63">
        <f>SUM(O17:O17)</f>
        <v>0</v>
      </c>
      <c r="P15" s="63">
        <f>SUM(P17:P17)</f>
        <v>0</v>
      </c>
      <c r="Q15" s="63">
        <f>SUM(Q17:Q17)</f>
        <v>0</v>
      </c>
      <c r="R15" s="63">
        <f t="shared" si="3"/>
        <v>0</v>
      </c>
      <c r="S15" s="63">
        <f>SUM(S17:S17)</f>
        <v>0</v>
      </c>
      <c r="T15" s="63">
        <f>SUM(T17:T17)</f>
        <v>0</v>
      </c>
      <c r="U15" s="63">
        <f>SUM(U17:U17)</f>
        <v>0</v>
      </c>
      <c r="V15" s="28">
        <f t="shared" si="4"/>
        <v>0.16600000000000001</v>
      </c>
    </row>
    <row r="16" spans="1:27" ht="18.75" x14ac:dyDescent="0.25">
      <c r="A16" s="14"/>
      <c r="B16" s="23" t="s">
        <v>24</v>
      </c>
      <c r="C16" s="24"/>
      <c r="D16" s="24"/>
      <c r="E16" s="24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28"/>
    </row>
    <row r="17" spans="1:101" ht="81.75" customHeight="1" x14ac:dyDescent="0.25">
      <c r="A17" s="14"/>
      <c r="B17" s="85" t="s">
        <v>27</v>
      </c>
      <c r="C17" s="29" t="s">
        <v>28</v>
      </c>
      <c r="D17" s="30" t="s">
        <v>29</v>
      </c>
      <c r="E17" s="31" t="s">
        <v>30</v>
      </c>
      <c r="F17" s="63">
        <f t="shared" si="0"/>
        <v>411022.9</v>
      </c>
      <c r="G17" s="66">
        <v>8220.5</v>
      </c>
      <c r="H17" s="66">
        <v>402802.4</v>
      </c>
      <c r="I17" s="63"/>
      <c r="J17" s="63">
        <f t="shared" si="1"/>
        <v>68343.399999999994</v>
      </c>
      <c r="K17" s="66">
        <v>1366.9</v>
      </c>
      <c r="L17" s="66">
        <v>66976.5</v>
      </c>
      <c r="M17" s="66"/>
      <c r="N17" s="63">
        <f t="shared" si="2"/>
        <v>0</v>
      </c>
      <c r="O17" s="66"/>
      <c r="P17" s="63"/>
      <c r="Q17" s="63"/>
      <c r="R17" s="63">
        <f t="shared" si="3"/>
        <v>0</v>
      </c>
      <c r="S17" s="66"/>
      <c r="T17" s="63"/>
      <c r="U17" s="63"/>
      <c r="V17" s="28">
        <f t="shared" si="4"/>
        <v>0.16600000000000001</v>
      </c>
      <c r="W17" s="32"/>
      <c r="X17" s="32"/>
    </row>
    <row r="18" spans="1:101" ht="38.25" customHeight="1" x14ac:dyDescent="0.25">
      <c r="A18" s="10" t="s">
        <v>31</v>
      </c>
      <c r="B18" s="26" t="s">
        <v>32</v>
      </c>
      <c r="C18" s="31"/>
      <c r="D18" s="33"/>
      <c r="E18" s="31"/>
      <c r="F18" s="63">
        <f t="shared" si="0"/>
        <v>9949.9</v>
      </c>
      <c r="G18" s="63">
        <f>SUM(G20:G20)</f>
        <v>199</v>
      </c>
      <c r="H18" s="63">
        <f>SUM(H20:H20)</f>
        <v>9750.9</v>
      </c>
      <c r="I18" s="63">
        <f>SUM(I20:I20)</f>
        <v>0</v>
      </c>
      <c r="J18" s="63">
        <f t="shared" si="1"/>
        <v>1549.4</v>
      </c>
      <c r="K18" s="69">
        <f>K20</f>
        <v>31</v>
      </c>
      <c r="L18" s="69">
        <f t="shared" si="9"/>
        <v>1518.44</v>
      </c>
      <c r="M18" s="69">
        <f>M20</f>
        <v>0</v>
      </c>
      <c r="N18" s="63">
        <f t="shared" si="2"/>
        <v>10426.6</v>
      </c>
      <c r="O18" s="63">
        <f>SUM(O20:O20)</f>
        <v>208.6</v>
      </c>
      <c r="P18" s="63">
        <f>SUM(P20:P20)</f>
        <v>10218</v>
      </c>
      <c r="Q18" s="63">
        <f>SUM(Q20:Q20)</f>
        <v>0</v>
      </c>
      <c r="R18" s="63">
        <f t="shared" si="3"/>
        <v>9652</v>
      </c>
      <c r="S18" s="63">
        <f>SUM(S20:S20)</f>
        <v>193.1</v>
      </c>
      <c r="T18" s="63">
        <f>SUM(T20:T20)</f>
        <v>9458.9</v>
      </c>
      <c r="U18" s="63">
        <f>SUM(U20:U20)</f>
        <v>0</v>
      </c>
      <c r="V18" s="28">
        <f t="shared" si="4"/>
        <v>0.156</v>
      </c>
    </row>
    <row r="19" spans="1:101" ht="18" customHeight="1" x14ac:dyDescent="0.25">
      <c r="B19" s="23" t="s">
        <v>24</v>
      </c>
      <c r="C19" s="31"/>
      <c r="D19" s="33"/>
      <c r="E19" s="31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28"/>
    </row>
    <row r="20" spans="1:101" ht="84" customHeight="1" x14ac:dyDescent="0.25">
      <c r="A20" s="14"/>
      <c r="B20" s="44" t="s">
        <v>33</v>
      </c>
      <c r="C20" s="31" t="s">
        <v>28</v>
      </c>
      <c r="D20" s="33" t="s">
        <v>29</v>
      </c>
      <c r="E20" s="31" t="s">
        <v>34</v>
      </c>
      <c r="F20" s="63">
        <f t="shared" si="0"/>
        <v>9949.9</v>
      </c>
      <c r="G20" s="66">
        <v>199</v>
      </c>
      <c r="H20" s="66">
        <v>9750.9</v>
      </c>
      <c r="I20" s="66">
        <v>0</v>
      </c>
      <c r="J20" s="63">
        <f t="shared" si="1"/>
        <v>1549.4</v>
      </c>
      <c r="K20" s="66">
        <v>31</v>
      </c>
      <c r="L20" s="66">
        <v>1518.44</v>
      </c>
      <c r="M20" s="66">
        <v>0</v>
      </c>
      <c r="N20" s="63">
        <f t="shared" si="2"/>
        <v>10426.6</v>
      </c>
      <c r="O20" s="66">
        <v>208.6</v>
      </c>
      <c r="P20" s="66">
        <v>10218</v>
      </c>
      <c r="Q20" s="66">
        <v>0</v>
      </c>
      <c r="R20" s="63">
        <f t="shared" si="3"/>
        <v>9652</v>
      </c>
      <c r="S20" s="66">
        <v>193.1</v>
      </c>
      <c r="T20" s="66">
        <v>9458.9</v>
      </c>
      <c r="U20" s="76">
        <v>0</v>
      </c>
      <c r="V20" s="28">
        <f t="shared" si="4"/>
        <v>0.156</v>
      </c>
    </row>
    <row r="21" spans="1:101" ht="18.75" x14ac:dyDescent="0.25">
      <c r="A21" s="10" t="s">
        <v>35</v>
      </c>
      <c r="B21" s="26" t="s">
        <v>36</v>
      </c>
      <c r="C21" s="27" t="s">
        <v>23</v>
      </c>
      <c r="D21" s="27" t="s">
        <v>23</v>
      </c>
      <c r="E21" s="27" t="s">
        <v>23</v>
      </c>
      <c r="F21" s="63">
        <f t="shared" si="0"/>
        <v>13000</v>
      </c>
      <c r="G21" s="63">
        <f>SUM(G23:G23)</f>
        <v>260</v>
      </c>
      <c r="H21" s="63">
        <f>SUM(H23:H23)</f>
        <v>12740</v>
      </c>
      <c r="I21" s="63">
        <f>SUM(I23:I23)</f>
        <v>0</v>
      </c>
      <c r="J21" s="63">
        <f t="shared" si="1"/>
        <v>250</v>
      </c>
      <c r="K21" s="63">
        <f>SUM(K23:K23)</f>
        <v>5</v>
      </c>
      <c r="L21" s="63">
        <f>SUM(L23:L23)</f>
        <v>245</v>
      </c>
      <c r="M21" s="63">
        <f>SUM(M23:M23)</f>
        <v>0</v>
      </c>
      <c r="N21" s="63">
        <f t="shared" si="2"/>
        <v>13000</v>
      </c>
      <c r="O21" s="63">
        <f>SUM(O23:O23)</f>
        <v>260</v>
      </c>
      <c r="P21" s="63">
        <f>SUM(P23:P23)</f>
        <v>12740</v>
      </c>
      <c r="Q21" s="63">
        <f>SUM(Q23:Q23)</f>
        <v>0</v>
      </c>
      <c r="R21" s="63">
        <f t="shared" si="3"/>
        <v>13000</v>
      </c>
      <c r="S21" s="63">
        <f>SUM(S23:S23)</f>
        <v>260</v>
      </c>
      <c r="T21" s="63">
        <f>SUM(T23:T23)</f>
        <v>12740</v>
      </c>
      <c r="U21" s="63">
        <f>SUM(U23:U23)</f>
        <v>0</v>
      </c>
      <c r="V21" s="28">
        <f t="shared" si="4"/>
        <v>1.9E-2</v>
      </c>
    </row>
    <row r="22" spans="1:101" ht="18.75" x14ac:dyDescent="0.25">
      <c r="A22" s="10"/>
      <c r="B22" s="23" t="s">
        <v>24</v>
      </c>
      <c r="C22" s="24"/>
      <c r="D22" s="34"/>
      <c r="E22" s="24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28"/>
    </row>
    <row r="23" spans="1:101" ht="84.75" customHeight="1" x14ac:dyDescent="0.25">
      <c r="A23" s="10"/>
      <c r="B23" s="44" t="s">
        <v>37</v>
      </c>
      <c r="C23" s="31" t="s">
        <v>28</v>
      </c>
      <c r="D23" s="33" t="s">
        <v>29</v>
      </c>
      <c r="E23" s="31" t="s">
        <v>38</v>
      </c>
      <c r="F23" s="63">
        <f t="shared" si="0"/>
        <v>13000</v>
      </c>
      <c r="G23" s="66">
        <v>260</v>
      </c>
      <c r="H23" s="66">
        <v>12740</v>
      </c>
      <c r="I23" s="66"/>
      <c r="J23" s="63">
        <f t="shared" si="1"/>
        <v>250</v>
      </c>
      <c r="K23" s="66">
        <v>5</v>
      </c>
      <c r="L23" s="66">
        <v>245</v>
      </c>
      <c r="M23" s="66"/>
      <c r="N23" s="63">
        <f t="shared" si="2"/>
        <v>13000</v>
      </c>
      <c r="O23" s="66">
        <v>260</v>
      </c>
      <c r="P23" s="66">
        <v>12740</v>
      </c>
      <c r="Q23" s="66"/>
      <c r="R23" s="63">
        <f t="shared" si="3"/>
        <v>13000</v>
      </c>
      <c r="S23" s="66">
        <v>260</v>
      </c>
      <c r="T23" s="66">
        <v>12740</v>
      </c>
      <c r="U23" s="66"/>
      <c r="V23" s="28">
        <f t="shared" si="4"/>
        <v>1.9E-2</v>
      </c>
    </row>
    <row r="24" spans="1:101" ht="36" customHeight="1" x14ac:dyDescent="0.25">
      <c r="A24" s="20" t="s">
        <v>39</v>
      </c>
      <c r="B24" s="35" t="s">
        <v>40</v>
      </c>
      <c r="C24" s="36" t="s">
        <v>23</v>
      </c>
      <c r="D24" s="36" t="s">
        <v>23</v>
      </c>
      <c r="E24" s="36" t="s">
        <v>23</v>
      </c>
      <c r="F24" s="65">
        <f t="shared" si="0"/>
        <v>3324113.5</v>
      </c>
      <c r="G24" s="65">
        <f>G25+G29+G32+G35+G40+G55+G58</f>
        <v>1694093.9</v>
      </c>
      <c r="H24" s="65">
        <f>H25+H29+H32+H35+H40+H55+H58</f>
        <v>1630019.6</v>
      </c>
      <c r="I24" s="65">
        <f>I25+I29+I32+I35+I40+I55+I58</f>
        <v>0</v>
      </c>
      <c r="J24" s="65">
        <f t="shared" si="1"/>
        <v>732341.9</v>
      </c>
      <c r="K24" s="65">
        <f>K25+K29+K32+K35+K40+K55+K58</f>
        <v>197658.7</v>
      </c>
      <c r="L24" s="65">
        <f>L25+L29+L32+L35+L40+L55+L58</f>
        <v>534683.19999999995</v>
      </c>
      <c r="M24" s="65">
        <f>M25+M29+M32+M35+M40+M55+M58</f>
        <v>0</v>
      </c>
      <c r="N24" s="65">
        <f t="shared" si="2"/>
        <v>1101119.1000000001</v>
      </c>
      <c r="O24" s="65">
        <f>O25+O29+O32+O35+O40+O55+O58</f>
        <v>744174.8</v>
      </c>
      <c r="P24" s="65">
        <f>P25+P29+P32+P35+P40+P55+P58</f>
        <v>356944.3</v>
      </c>
      <c r="Q24" s="65">
        <f>Q25+Q29+Q32+Q35+Q40+Q55+Q58</f>
        <v>0</v>
      </c>
      <c r="R24" s="65">
        <f t="shared" si="3"/>
        <v>742463.1</v>
      </c>
      <c r="S24" s="65">
        <f>S25+S29+S32+S35+S40+S55+S58</f>
        <v>294721</v>
      </c>
      <c r="T24" s="65">
        <f>T25+T29+T32+T35+T40+T55+T58</f>
        <v>447742.1</v>
      </c>
      <c r="U24" s="65">
        <f>U25+U29+U32+U35+U40+U55+U58</f>
        <v>0</v>
      </c>
      <c r="V24" s="21">
        <f t="shared" si="4"/>
        <v>0.22</v>
      </c>
    </row>
    <row r="25" spans="1:101" ht="51.75" customHeight="1" x14ac:dyDescent="0.25">
      <c r="A25" s="10" t="s">
        <v>41</v>
      </c>
      <c r="B25" s="37" t="s">
        <v>42</v>
      </c>
      <c r="C25" s="27" t="s">
        <v>23</v>
      </c>
      <c r="D25" s="27" t="s">
        <v>23</v>
      </c>
      <c r="E25" s="27" t="s">
        <v>23</v>
      </c>
      <c r="F25" s="63">
        <f t="shared" si="0"/>
        <v>424656.4</v>
      </c>
      <c r="G25" s="63">
        <f>SUM(G27:G28)</f>
        <v>300178.2</v>
      </c>
      <c r="H25" s="63">
        <f>SUM(H27:H28)</f>
        <v>124478.2</v>
      </c>
      <c r="I25" s="63">
        <f>SUM(I27:I28)</f>
        <v>0</v>
      </c>
      <c r="J25" s="63">
        <f t="shared" si="1"/>
        <v>251999.9</v>
      </c>
      <c r="K25" s="63">
        <f>SUM(K27:K28)</f>
        <v>150709.79999999999</v>
      </c>
      <c r="L25" s="63">
        <f>SUM(L27:L28)</f>
        <v>101290.1</v>
      </c>
      <c r="M25" s="63">
        <f>SUM(M27:M28)</f>
        <v>0</v>
      </c>
      <c r="N25" s="63">
        <f t="shared" si="2"/>
        <v>459754</v>
      </c>
      <c r="O25" s="63">
        <f>SUM(O27:O28)</f>
        <v>315058.09999999998</v>
      </c>
      <c r="P25" s="63">
        <f>SUM(P27:P28)</f>
        <v>144695.9</v>
      </c>
      <c r="Q25" s="63">
        <f>SUM(Q27:Q28)</f>
        <v>0</v>
      </c>
      <c r="R25" s="63">
        <f t="shared" si="3"/>
        <v>454993.2</v>
      </c>
      <c r="S25" s="63">
        <f>SUM(S27:S28)</f>
        <v>288971.59999999998</v>
      </c>
      <c r="T25" s="63">
        <f>SUM(T27:T28)</f>
        <v>166021.6</v>
      </c>
      <c r="U25" s="63">
        <f>SUM(U27:U28)</f>
        <v>0</v>
      </c>
      <c r="V25" s="38">
        <f t="shared" si="4"/>
        <v>0.59299999999999997</v>
      </c>
    </row>
    <row r="26" spans="1:101" ht="18.75" customHeight="1" x14ac:dyDescent="0.25">
      <c r="A26" s="14"/>
      <c r="B26" s="23" t="s">
        <v>24</v>
      </c>
      <c r="C26" s="24"/>
      <c r="D26" s="24"/>
      <c r="E26" s="24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38"/>
    </row>
    <row r="27" spans="1:101" ht="52.5" customHeight="1" x14ac:dyDescent="0.25">
      <c r="A27" s="14"/>
      <c r="B27" s="44" t="s">
        <v>43</v>
      </c>
      <c r="C27" s="31" t="s">
        <v>44</v>
      </c>
      <c r="D27" s="33" t="s">
        <v>45</v>
      </c>
      <c r="E27" s="31" t="s">
        <v>46</v>
      </c>
      <c r="F27" s="63">
        <f t="shared" si="0"/>
        <v>309689.59999999998</v>
      </c>
      <c r="G27" s="66">
        <v>185211.4</v>
      </c>
      <c r="H27" s="66">
        <v>124478.2</v>
      </c>
      <c r="I27" s="66"/>
      <c r="J27" s="63">
        <f t="shared" ref="J27:J28" si="10">SUM(K27:M27)</f>
        <v>251999.9</v>
      </c>
      <c r="K27" s="66">
        <v>150709.79999999999</v>
      </c>
      <c r="L27" s="66">
        <v>101290.1</v>
      </c>
      <c r="M27" s="66"/>
      <c r="N27" s="63">
        <f t="shared" si="2"/>
        <v>376884.2</v>
      </c>
      <c r="O27" s="66">
        <v>232188.3</v>
      </c>
      <c r="P27" s="66">
        <v>144695.9</v>
      </c>
      <c r="Q27" s="66"/>
      <c r="R27" s="63">
        <f t="shared" si="3"/>
        <v>448571.7</v>
      </c>
      <c r="S27" s="66">
        <v>282550.09999999998</v>
      </c>
      <c r="T27" s="66">
        <v>166021.6</v>
      </c>
      <c r="U27" s="66"/>
      <c r="V27" s="38">
        <f t="shared" si="4"/>
        <v>0.81399999999999995</v>
      </c>
    </row>
    <row r="28" spans="1:101" ht="51.75" customHeight="1" x14ac:dyDescent="0.25">
      <c r="A28" s="14"/>
      <c r="B28" s="44" t="s">
        <v>47</v>
      </c>
      <c r="C28" s="31" t="s">
        <v>44</v>
      </c>
      <c r="D28" s="33" t="s">
        <v>45</v>
      </c>
      <c r="E28" s="31" t="s">
        <v>48</v>
      </c>
      <c r="F28" s="63">
        <f t="shared" si="0"/>
        <v>114966.8</v>
      </c>
      <c r="G28" s="66">
        <v>114966.8</v>
      </c>
      <c r="H28" s="66">
        <v>0</v>
      </c>
      <c r="I28" s="66"/>
      <c r="J28" s="63">
        <f t="shared" si="10"/>
        <v>0</v>
      </c>
      <c r="K28" s="66">
        <v>0</v>
      </c>
      <c r="L28" s="66"/>
      <c r="M28" s="66"/>
      <c r="N28" s="63">
        <f t="shared" si="2"/>
        <v>82869.8</v>
      </c>
      <c r="O28" s="66">
        <v>82869.8</v>
      </c>
      <c r="P28" s="66">
        <v>0</v>
      </c>
      <c r="Q28" s="66"/>
      <c r="R28" s="63">
        <f t="shared" si="3"/>
        <v>6421.5</v>
      </c>
      <c r="S28" s="66">
        <v>6421.5</v>
      </c>
      <c r="T28" s="66">
        <v>0</v>
      </c>
      <c r="U28" s="66"/>
      <c r="V28" s="38">
        <f t="shared" si="4"/>
        <v>0</v>
      </c>
    </row>
    <row r="29" spans="1:101" ht="36.75" customHeight="1" x14ac:dyDescent="0.25">
      <c r="A29" s="10" t="s">
        <v>49</v>
      </c>
      <c r="B29" s="26" t="s">
        <v>50</v>
      </c>
      <c r="C29" s="27" t="s">
        <v>23</v>
      </c>
      <c r="D29" s="27" t="s">
        <v>23</v>
      </c>
      <c r="E29" s="27" t="s">
        <v>23</v>
      </c>
      <c r="F29" s="63">
        <f t="shared" si="0"/>
        <v>71208.2</v>
      </c>
      <c r="G29" s="63">
        <f>SUM(G31:G31)</f>
        <v>1424.2</v>
      </c>
      <c r="H29" s="63">
        <f>SUM(H31:H31)</f>
        <v>69784</v>
      </c>
      <c r="I29" s="63">
        <f>SUM(I31:I31)</f>
        <v>0</v>
      </c>
      <c r="J29" s="63">
        <f>K29+L29+M29</f>
        <v>70727.199999999997</v>
      </c>
      <c r="K29" s="63">
        <f>SUM(K31:K31)</f>
        <v>1414.6</v>
      </c>
      <c r="L29" s="63">
        <f>SUM(L31:L31)</f>
        <v>69312.600000000006</v>
      </c>
      <c r="M29" s="63">
        <f>SUM(M31:M31)</f>
        <v>0</v>
      </c>
      <c r="N29" s="63">
        <f t="shared" si="2"/>
        <v>70621.5</v>
      </c>
      <c r="O29" s="63">
        <f>SUM(O31:O31)</f>
        <v>1412.4</v>
      </c>
      <c r="P29" s="63">
        <f>SUM(P31:P31)</f>
        <v>69209.100000000006</v>
      </c>
      <c r="Q29" s="63">
        <f>SUM(Q31:Q31)</f>
        <v>0</v>
      </c>
      <c r="R29" s="63">
        <f t="shared" si="3"/>
        <v>71710.5</v>
      </c>
      <c r="S29" s="63">
        <f>SUM(S31:S31)</f>
        <v>1434.2</v>
      </c>
      <c r="T29" s="63">
        <f>SUM(T31:T31)</f>
        <v>70276.3</v>
      </c>
      <c r="U29" s="63">
        <f>SUM(U31:U31)</f>
        <v>0</v>
      </c>
      <c r="V29" s="38">
        <f t="shared" si="4"/>
        <v>0.99299999999999999</v>
      </c>
    </row>
    <row r="30" spans="1:101" ht="18.75" x14ac:dyDescent="0.25">
      <c r="A30" s="14"/>
      <c r="B30" s="23" t="s">
        <v>24</v>
      </c>
      <c r="C30" s="24"/>
      <c r="D30" s="24"/>
      <c r="E30" s="24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38"/>
    </row>
    <row r="31" spans="1:101" s="3" customFormat="1" ht="81" customHeight="1" x14ac:dyDescent="0.25">
      <c r="A31" s="39"/>
      <c r="B31" s="86" t="s">
        <v>51</v>
      </c>
      <c r="C31" s="40" t="s">
        <v>44</v>
      </c>
      <c r="D31" s="41" t="s">
        <v>45</v>
      </c>
      <c r="E31" s="40" t="s">
        <v>52</v>
      </c>
      <c r="F31" s="89">
        <f t="shared" si="0"/>
        <v>71208.2</v>
      </c>
      <c r="G31" s="67">
        <v>1424.2</v>
      </c>
      <c r="H31" s="67">
        <v>69784</v>
      </c>
      <c r="I31" s="67"/>
      <c r="J31" s="63">
        <f>SUM(K31:M31)</f>
        <v>70727.199999999997</v>
      </c>
      <c r="K31" s="67">
        <v>1414.6</v>
      </c>
      <c r="L31" s="67">
        <v>69312.61</v>
      </c>
      <c r="M31" s="67"/>
      <c r="N31" s="63">
        <f t="shared" si="2"/>
        <v>70621.5</v>
      </c>
      <c r="O31" s="67">
        <v>1412.4</v>
      </c>
      <c r="P31" s="67">
        <v>69209.100000000006</v>
      </c>
      <c r="Q31" s="67"/>
      <c r="R31" s="63">
        <f t="shared" si="3"/>
        <v>71710.5</v>
      </c>
      <c r="S31" s="67">
        <v>1434.2</v>
      </c>
      <c r="T31" s="67">
        <v>70276.3</v>
      </c>
      <c r="U31" s="67"/>
      <c r="V31" s="38">
        <f t="shared" si="4"/>
        <v>0.99299999999999999</v>
      </c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</row>
    <row r="32" spans="1:101" s="42" customFormat="1" ht="54" customHeight="1" x14ac:dyDescent="0.25">
      <c r="A32" s="10" t="s">
        <v>53</v>
      </c>
      <c r="B32" s="37" t="s">
        <v>54</v>
      </c>
      <c r="C32" s="27" t="s">
        <v>23</v>
      </c>
      <c r="D32" s="27" t="s">
        <v>23</v>
      </c>
      <c r="E32" s="27" t="s">
        <v>23</v>
      </c>
      <c r="F32" s="63">
        <f t="shared" si="0"/>
        <v>28691.599999999999</v>
      </c>
      <c r="G32" s="63">
        <f t="shared" ref="G32:U32" si="11">SUM(G34:G34)</f>
        <v>573.79999999999995</v>
      </c>
      <c r="H32" s="63">
        <f t="shared" si="11"/>
        <v>28117.8</v>
      </c>
      <c r="I32" s="63">
        <f t="shared" si="11"/>
        <v>0</v>
      </c>
      <c r="J32" s="63">
        <f t="shared" si="11"/>
        <v>27532.799999999999</v>
      </c>
      <c r="K32" s="63">
        <f t="shared" si="11"/>
        <v>550.6</v>
      </c>
      <c r="L32" s="63">
        <f t="shared" si="11"/>
        <v>26982.2</v>
      </c>
      <c r="M32" s="63">
        <f t="shared" si="11"/>
        <v>0</v>
      </c>
      <c r="N32" s="63">
        <f t="shared" si="11"/>
        <v>29169.599999999999</v>
      </c>
      <c r="O32" s="63">
        <f t="shared" si="11"/>
        <v>583.4</v>
      </c>
      <c r="P32" s="63">
        <f t="shared" si="11"/>
        <v>28586.2</v>
      </c>
      <c r="Q32" s="63">
        <f t="shared" si="11"/>
        <v>0</v>
      </c>
      <c r="R32" s="63">
        <f t="shared" si="11"/>
        <v>29735.1</v>
      </c>
      <c r="S32" s="63">
        <f t="shared" si="11"/>
        <v>594.70000000000005</v>
      </c>
      <c r="T32" s="63">
        <f t="shared" si="11"/>
        <v>29140.400000000001</v>
      </c>
      <c r="U32" s="63">
        <f t="shared" si="11"/>
        <v>0</v>
      </c>
      <c r="V32" s="38">
        <f t="shared" si="4"/>
        <v>0.96</v>
      </c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</row>
    <row r="33" spans="1:101" ht="18.75" x14ac:dyDescent="0.25">
      <c r="A33" s="14"/>
      <c r="B33" s="23" t="s">
        <v>24</v>
      </c>
      <c r="C33" s="24"/>
      <c r="D33" s="24"/>
      <c r="E33" s="24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38"/>
    </row>
    <row r="34" spans="1:101" ht="104.25" customHeight="1" x14ac:dyDescent="0.25">
      <c r="A34" s="14"/>
      <c r="B34" s="44" t="s">
        <v>55</v>
      </c>
      <c r="C34" s="31" t="s">
        <v>44</v>
      </c>
      <c r="D34" s="33" t="s">
        <v>45</v>
      </c>
      <c r="E34" s="31" t="s">
        <v>56</v>
      </c>
      <c r="F34" s="63">
        <f t="shared" si="0"/>
        <v>28691.599999999999</v>
      </c>
      <c r="G34" s="66">
        <v>573.79999999999995</v>
      </c>
      <c r="H34" s="66">
        <v>28117.8</v>
      </c>
      <c r="I34" s="66"/>
      <c r="J34" s="63">
        <f t="shared" ref="J34:J38" si="12">K34+L34+M34</f>
        <v>27532.799999999999</v>
      </c>
      <c r="K34" s="66">
        <v>550.6</v>
      </c>
      <c r="L34" s="66">
        <v>26982.22</v>
      </c>
      <c r="M34" s="66"/>
      <c r="N34" s="63">
        <f t="shared" ref="N34:N103" si="13">O34+P34+Q34</f>
        <v>29169.599999999999</v>
      </c>
      <c r="O34" s="66">
        <v>583.4</v>
      </c>
      <c r="P34" s="66">
        <v>28586.2</v>
      </c>
      <c r="Q34" s="66"/>
      <c r="R34" s="63">
        <f t="shared" ref="R34:R61" si="14">S34+T34+U34</f>
        <v>29735.1</v>
      </c>
      <c r="S34" s="66">
        <v>594.70000000000005</v>
      </c>
      <c r="T34" s="66">
        <v>29140.400000000001</v>
      </c>
      <c r="U34" s="66"/>
      <c r="V34" s="38">
        <f t="shared" si="4"/>
        <v>0.96</v>
      </c>
    </row>
    <row r="35" spans="1:101" s="42" customFormat="1" ht="44.25" customHeight="1" x14ac:dyDescent="0.25">
      <c r="A35" s="43" t="s">
        <v>57</v>
      </c>
      <c r="B35" s="26" t="s">
        <v>58</v>
      </c>
      <c r="C35" s="27" t="s">
        <v>23</v>
      </c>
      <c r="D35" s="27" t="s">
        <v>23</v>
      </c>
      <c r="E35" s="27" t="s">
        <v>23</v>
      </c>
      <c r="F35" s="63">
        <f t="shared" si="0"/>
        <v>96567.6</v>
      </c>
      <c r="G35" s="63">
        <f>SUM(G37:G39)</f>
        <v>1931.3</v>
      </c>
      <c r="H35" s="63">
        <f t="shared" ref="H35:I35" si="15">SUM(H37:H39)</f>
        <v>94636.3</v>
      </c>
      <c r="I35" s="63">
        <f t="shared" si="15"/>
        <v>0</v>
      </c>
      <c r="J35" s="63">
        <f t="shared" si="12"/>
        <v>3800</v>
      </c>
      <c r="K35" s="63">
        <f>K39+K37+K38</f>
        <v>76</v>
      </c>
      <c r="L35" s="63">
        <f t="shared" ref="L35:M35" si="16">L39+L37+L38</f>
        <v>3724</v>
      </c>
      <c r="M35" s="63">
        <f t="shared" si="16"/>
        <v>0</v>
      </c>
      <c r="N35" s="63">
        <f t="shared" si="13"/>
        <v>107480.6</v>
      </c>
      <c r="O35" s="63">
        <f>SUM(O37:O39)</f>
        <v>2149.6</v>
      </c>
      <c r="P35" s="63">
        <f t="shared" ref="P35:Q35" si="17">SUM(P37:P39)</f>
        <v>105331</v>
      </c>
      <c r="Q35" s="63">
        <f t="shared" si="17"/>
        <v>0</v>
      </c>
      <c r="R35" s="63">
        <f t="shared" si="14"/>
        <v>97770.5</v>
      </c>
      <c r="S35" s="63">
        <f>SUM(S37:S39)</f>
        <v>1955.4</v>
      </c>
      <c r="T35" s="63">
        <f t="shared" ref="T35:U35" si="18">SUM(T37:T39)</f>
        <v>95815.1</v>
      </c>
      <c r="U35" s="63">
        <f t="shared" si="18"/>
        <v>0</v>
      </c>
      <c r="V35" s="38">
        <f t="shared" si="4"/>
        <v>3.9E-2</v>
      </c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</row>
    <row r="36" spans="1:101" ht="17.25" customHeight="1" x14ac:dyDescent="0.25">
      <c r="A36" s="14"/>
      <c r="B36" s="23" t="s">
        <v>24</v>
      </c>
      <c r="C36" s="24"/>
      <c r="D36" s="24"/>
      <c r="E36" s="24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38"/>
    </row>
    <row r="37" spans="1:101" ht="72.75" customHeight="1" x14ac:dyDescent="0.25">
      <c r="A37" s="14"/>
      <c r="B37" s="44" t="s">
        <v>59</v>
      </c>
      <c r="C37" s="24" t="s">
        <v>44</v>
      </c>
      <c r="D37" s="34" t="s">
        <v>45</v>
      </c>
      <c r="E37" s="31" t="s">
        <v>60</v>
      </c>
      <c r="F37" s="63">
        <f t="shared" si="0"/>
        <v>42490.2</v>
      </c>
      <c r="G37" s="66">
        <v>849.8</v>
      </c>
      <c r="H37" s="66">
        <v>41640.400000000001</v>
      </c>
      <c r="I37" s="63"/>
      <c r="J37" s="63">
        <f t="shared" si="12"/>
        <v>0</v>
      </c>
      <c r="K37" s="63"/>
      <c r="L37" s="63"/>
      <c r="M37" s="63"/>
      <c r="N37" s="63">
        <f t="shared" si="13"/>
        <v>44239.8</v>
      </c>
      <c r="O37" s="66">
        <v>884.8</v>
      </c>
      <c r="P37" s="66">
        <v>43355</v>
      </c>
      <c r="Q37" s="63"/>
      <c r="R37" s="63">
        <f t="shared" si="14"/>
        <v>45989.4</v>
      </c>
      <c r="S37" s="66">
        <v>919.8</v>
      </c>
      <c r="T37" s="66">
        <v>45069.599999999999</v>
      </c>
      <c r="U37" s="63"/>
      <c r="V37" s="38">
        <f t="shared" si="4"/>
        <v>0</v>
      </c>
    </row>
    <row r="38" spans="1:101" ht="67.5" customHeight="1" x14ac:dyDescent="0.25">
      <c r="A38" s="14"/>
      <c r="B38" s="44" t="s">
        <v>61</v>
      </c>
      <c r="C38" s="24" t="s">
        <v>44</v>
      </c>
      <c r="D38" s="34" t="s">
        <v>45</v>
      </c>
      <c r="E38" s="31" t="s">
        <v>62</v>
      </c>
      <c r="F38" s="63">
        <f t="shared" si="0"/>
        <v>54077.4</v>
      </c>
      <c r="G38" s="66">
        <v>1081.5</v>
      </c>
      <c r="H38" s="66">
        <v>52995.9</v>
      </c>
      <c r="I38" s="63"/>
      <c r="J38" s="63">
        <f t="shared" si="12"/>
        <v>3800</v>
      </c>
      <c r="K38" s="66">
        <v>76</v>
      </c>
      <c r="L38" s="66">
        <v>3724</v>
      </c>
      <c r="M38" s="63"/>
      <c r="N38" s="63">
        <f t="shared" si="13"/>
        <v>52788.800000000003</v>
      </c>
      <c r="O38" s="66">
        <v>1055.8</v>
      </c>
      <c r="P38" s="66">
        <v>51733</v>
      </c>
      <c r="Q38" s="63"/>
      <c r="R38" s="63">
        <f t="shared" si="14"/>
        <v>51781.1</v>
      </c>
      <c r="S38" s="66">
        <v>1035.5999999999999</v>
      </c>
      <c r="T38" s="66">
        <v>50745.5</v>
      </c>
      <c r="U38" s="63"/>
      <c r="V38" s="38">
        <f t="shared" si="4"/>
        <v>7.0000000000000007E-2</v>
      </c>
    </row>
    <row r="39" spans="1:101" ht="84" customHeight="1" x14ac:dyDescent="0.25">
      <c r="A39" s="10"/>
      <c r="B39" s="44" t="s">
        <v>63</v>
      </c>
      <c r="C39" s="31" t="s">
        <v>44</v>
      </c>
      <c r="D39" s="33" t="s">
        <v>45</v>
      </c>
      <c r="E39" s="31" t="s">
        <v>64</v>
      </c>
      <c r="F39" s="63">
        <f t="shared" si="0"/>
        <v>0</v>
      </c>
      <c r="G39" s="66">
        <v>0</v>
      </c>
      <c r="H39" s="66">
        <v>0</v>
      </c>
      <c r="I39" s="66"/>
      <c r="J39" s="63">
        <f>SUM(K39:M39)</f>
        <v>0</v>
      </c>
      <c r="K39" s="66">
        <v>0</v>
      </c>
      <c r="L39" s="66">
        <v>0</v>
      </c>
      <c r="M39" s="66"/>
      <c r="N39" s="63">
        <f t="shared" si="13"/>
        <v>10452</v>
      </c>
      <c r="O39" s="66">
        <v>209</v>
      </c>
      <c r="P39" s="66">
        <v>10243</v>
      </c>
      <c r="Q39" s="66"/>
      <c r="R39" s="63">
        <f t="shared" si="14"/>
        <v>0</v>
      </c>
      <c r="S39" s="66">
        <v>0</v>
      </c>
      <c r="T39" s="66"/>
      <c r="U39" s="66"/>
      <c r="V39" s="38" t="e">
        <f t="shared" si="4"/>
        <v>#DIV/0!</v>
      </c>
    </row>
    <row r="40" spans="1:101" ht="54" customHeight="1" x14ac:dyDescent="0.25">
      <c r="A40" s="10" t="s">
        <v>65</v>
      </c>
      <c r="B40" s="26" t="s">
        <v>66</v>
      </c>
      <c r="C40" s="31" t="s">
        <v>23</v>
      </c>
      <c r="D40" s="33" t="s">
        <v>23</v>
      </c>
      <c r="E40" s="31" t="s">
        <v>23</v>
      </c>
      <c r="F40" s="63">
        <f t="shared" si="0"/>
        <v>2671383.5</v>
      </c>
      <c r="G40" s="63">
        <f>SUM(G42:G54)</f>
        <v>1389354.3</v>
      </c>
      <c r="H40" s="63">
        <f>SUM(H42:H54)</f>
        <v>1282029.2</v>
      </c>
      <c r="I40" s="63">
        <f>SUM(I42:I54)</f>
        <v>0</v>
      </c>
      <c r="J40" s="63">
        <f>K40+L40+M40</f>
        <v>356281.2</v>
      </c>
      <c r="K40" s="63">
        <f>SUM(K42:K54)</f>
        <v>44467.7</v>
      </c>
      <c r="L40" s="63">
        <f>SUM(L42:L54)</f>
        <v>311813.5</v>
      </c>
      <c r="M40" s="63">
        <f>SUM(M42:M54)</f>
        <v>0</v>
      </c>
      <c r="N40" s="63">
        <f t="shared" si="13"/>
        <v>424785.1</v>
      </c>
      <c r="O40" s="63">
        <f>SUM(O42:O54)</f>
        <v>424785.1</v>
      </c>
      <c r="P40" s="63">
        <f>SUM(P42:P54)</f>
        <v>0</v>
      </c>
      <c r="Q40" s="63">
        <f>SUM(Q42:Q54)</f>
        <v>0</v>
      </c>
      <c r="R40" s="63">
        <f t="shared" si="14"/>
        <v>0</v>
      </c>
      <c r="S40" s="63">
        <f>SUM(S42:S54)</f>
        <v>0</v>
      </c>
      <c r="T40" s="63">
        <f>SUM(T42:T54)</f>
        <v>0</v>
      </c>
      <c r="U40" s="63">
        <f>SUM(U42:U54)</f>
        <v>0</v>
      </c>
      <c r="V40" s="38">
        <f t="shared" si="4"/>
        <v>0.13300000000000001</v>
      </c>
    </row>
    <row r="41" spans="1:101" ht="22.5" customHeight="1" x14ac:dyDescent="0.25">
      <c r="A41" s="10"/>
      <c r="B41" s="23" t="s">
        <v>24</v>
      </c>
      <c r="C41" s="31"/>
      <c r="D41" s="33"/>
      <c r="E41" s="31"/>
      <c r="F41" s="63"/>
      <c r="G41" s="66"/>
      <c r="H41" s="66"/>
      <c r="I41" s="66"/>
      <c r="J41" s="63"/>
      <c r="K41" s="66"/>
      <c r="L41" s="66"/>
      <c r="M41" s="66"/>
      <c r="N41" s="63"/>
      <c r="O41" s="66"/>
      <c r="P41" s="66"/>
      <c r="Q41" s="66"/>
      <c r="R41" s="63"/>
      <c r="S41" s="66"/>
      <c r="T41" s="66"/>
      <c r="U41" s="66"/>
      <c r="V41" s="38"/>
    </row>
    <row r="42" spans="1:101" ht="77.25" customHeight="1" x14ac:dyDescent="0.25">
      <c r="A42" s="10"/>
      <c r="B42" s="44" t="s">
        <v>67</v>
      </c>
      <c r="C42" s="31" t="s">
        <v>68</v>
      </c>
      <c r="D42" s="33" t="s">
        <v>69</v>
      </c>
      <c r="E42" s="33" t="s">
        <v>70</v>
      </c>
      <c r="F42" s="63">
        <f t="shared" si="0"/>
        <v>468869.8</v>
      </c>
      <c r="G42" s="66">
        <v>19820.7</v>
      </c>
      <c r="H42" s="66">
        <v>449049.1</v>
      </c>
      <c r="I42" s="66"/>
      <c r="J42" s="63">
        <f t="shared" ref="J42:J60" si="19">SUM(K42:M42)</f>
        <v>31524.3</v>
      </c>
      <c r="K42" s="66">
        <v>1332.6</v>
      </c>
      <c r="L42" s="66">
        <v>30191.7</v>
      </c>
      <c r="M42" s="66"/>
      <c r="N42" s="63">
        <f t="shared" si="13"/>
        <v>0</v>
      </c>
      <c r="O42" s="66">
        <v>0</v>
      </c>
      <c r="P42" s="66">
        <v>0</v>
      </c>
      <c r="Q42" s="66"/>
      <c r="R42" s="63">
        <f t="shared" si="14"/>
        <v>0</v>
      </c>
      <c r="S42" s="66">
        <v>0</v>
      </c>
      <c r="T42" s="66">
        <v>0</v>
      </c>
      <c r="U42" s="66"/>
      <c r="V42" s="38">
        <f t="shared" si="4"/>
        <v>6.7000000000000004E-2</v>
      </c>
      <c r="W42" s="7"/>
      <c r="X42" s="7"/>
    </row>
    <row r="43" spans="1:101" ht="83.25" customHeight="1" x14ac:dyDescent="0.25">
      <c r="A43" s="10"/>
      <c r="B43" s="44" t="s">
        <v>71</v>
      </c>
      <c r="C43" s="31" t="s">
        <v>44</v>
      </c>
      <c r="D43" s="33" t="s">
        <v>45</v>
      </c>
      <c r="E43" s="31" t="s">
        <v>72</v>
      </c>
      <c r="F43" s="63">
        <f t="shared" si="0"/>
        <v>36167.199999999997</v>
      </c>
      <c r="G43" s="66">
        <v>1528.9</v>
      </c>
      <c r="H43" s="66">
        <v>34638.300000000003</v>
      </c>
      <c r="I43" s="66"/>
      <c r="J43" s="63">
        <f t="shared" si="19"/>
        <v>36158.6</v>
      </c>
      <c r="K43" s="66">
        <v>1528.5</v>
      </c>
      <c r="L43" s="66">
        <v>34630.1</v>
      </c>
      <c r="M43" s="66"/>
      <c r="N43" s="63">
        <f t="shared" si="13"/>
        <v>0</v>
      </c>
      <c r="O43" s="66">
        <v>0</v>
      </c>
      <c r="P43" s="66">
        <v>0</v>
      </c>
      <c r="Q43" s="66"/>
      <c r="R43" s="63">
        <f t="shared" si="14"/>
        <v>0</v>
      </c>
      <c r="S43" s="66">
        <v>0</v>
      </c>
      <c r="T43" s="66">
        <v>0</v>
      </c>
      <c r="U43" s="66"/>
      <c r="V43" s="38">
        <f t="shared" si="4"/>
        <v>1</v>
      </c>
    </row>
    <row r="44" spans="1:101" ht="150" customHeight="1" x14ac:dyDescent="0.25">
      <c r="A44" s="10"/>
      <c r="B44" s="44" t="s">
        <v>73</v>
      </c>
      <c r="C44" s="31" t="s">
        <v>44</v>
      </c>
      <c r="D44" s="33" t="s">
        <v>45</v>
      </c>
      <c r="E44" s="31" t="s">
        <v>74</v>
      </c>
      <c r="F44" s="63">
        <f t="shared" si="0"/>
        <v>19413.2</v>
      </c>
      <c r="G44" s="66">
        <v>820.6</v>
      </c>
      <c r="H44" s="66">
        <v>18592.599999999999</v>
      </c>
      <c r="I44" s="66"/>
      <c r="J44" s="63">
        <f t="shared" si="19"/>
        <v>5400</v>
      </c>
      <c r="K44" s="66">
        <v>228.3</v>
      </c>
      <c r="L44" s="66">
        <v>5171.74</v>
      </c>
      <c r="M44" s="66"/>
      <c r="N44" s="63">
        <f t="shared" si="13"/>
        <v>0</v>
      </c>
      <c r="O44" s="66"/>
      <c r="P44" s="66"/>
      <c r="Q44" s="66"/>
      <c r="R44" s="63">
        <f t="shared" si="14"/>
        <v>0</v>
      </c>
      <c r="S44" s="66"/>
      <c r="T44" s="66"/>
      <c r="U44" s="66"/>
      <c r="V44" s="38">
        <f t="shared" si="4"/>
        <v>0.27800000000000002</v>
      </c>
    </row>
    <row r="45" spans="1:101" ht="182.25" customHeight="1" x14ac:dyDescent="0.25">
      <c r="A45" s="10"/>
      <c r="B45" s="44" t="s">
        <v>75</v>
      </c>
      <c r="C45" s="31" t="s">
        <v>44</v>
      </c>
      <c r="D45" s="33" t="s">
        <v>45</v>
      </c>
      <c r="E45" s="31" t="s">
        <v>76</v>
      </c>
      <c r="F45" s="63">
        <f t="shared" si="0"/>
        <v>0</v>
      </c>
      <c r="G45" s="66">
        <v>0</v>
      </c>
      <c r="H45" s="66">
        <v>0</v>
      </c>
      <c r="I45" s="66"/>
      <c r="J45" s="63">
        <f t="shared" si="19"/>
        <v>0</v>
      </c>
      <c r="K45" s="66">
        <v>0</v>
      </c>
      <c r="L45" s="66"/>
      <c r="M45" s="66"/>
      <c r="N45" s="63">
        <f t="shared" si="13"/>
        <v>0</v>
      </c>
      <c r="O45" s="66"/>
      <c r="P45" s="66"/>
      <c r="Q45" s="66"/>
      <c r="R45" s="63">
        <f t="shared" si="14"/>
        <v>0</v>
      </c>
      <c r="S45" s="66"/>
      <c r="T45" s="66"/>
      <c r="U45" s="66"/>
      <c r="V45" s="38" t="e">
        <f t="shared" si="4"/>
        <v>#DIV/0!</v>
      </c>
    </row>
    <row r="46" spans="1:101" ht="138.75" customHeight="1" x14ac:dyDescent="0.25">
      <c r="A46" s="10"/>
      <c r="B46" s="44" t="s">
        <v>306</v>
      </c>
      <c r="C46" s="31" t="s">
        <v>44</v>
      </c>
      <c r="D46" s="33" t="s">
        <v>45</v>
      </c>
      <c r="E46" s="80" t="s">
        <v>305</v>
      </c>
      <c r="F46" s="63">
        <f t="shared" si="0"/>
        <v>32639.200000000001</v>
      </c>
      <c r="G46" s="66">
        <v>1379.8</v>
      </c>
      <c r="H46" s="66">
        <v>31259.4</v>
      </c>
      <c r="I46" s="66"/>
      <c r="J46" s="63">
        <f t="shared" si="19"/>
        <v>9652.4</v>
      </c>
      <c r="K46" s="66">
        <v>408</v>
      </c>
      <c r="L46" s="66">
        <v>9244.4</v>
      </c>
      <c r="M46" s="66"/>
      <c r="N46" s="63">
        <f t="shared" si="13"/>
        <v>0</v>
      </c>
      <c r="O46" s="66"/>
      <c r="P46" s="66"/>
      <c r="Q46" s="66"/>
      <c r="R46" s="63">
        <f t="shared" si="14"/>
        <v>0</v>
      </c>
      <c r="S46" s="66"/>
      <c r="T46" s="66"/>
      <c r="U46" s="66"/>
      <c r="V46" s="38">
        <f t="shared" si="4"/>
        <v>0.29599999999999999</v>
      </c>
    </row>
    <row r="47" spans="1:101" ht="138.75" customHeight="1" x14ac:dyDescent="0.25">
      <c r="A47" s="10"/>
      <c r="B47" s="44" t="s">
        <v>306</v>
      </c>
      <c r="C47" s="31" t="s">
        <v>68</v>
      </c>
      <c r="D47" s="33" t="s">
        <v>69</v>
      </c>
      <c r="E47" s="80" t="s">
        <v>305</v>
      </c>
      <c r="F47" s="63">
        <f t="shared" si="0"/>
        <v>781527.6</v>
      </c>
      <c r="G47" s="66">
        <v>33037.800000000003</v>
      </c>
      <c r="H47" s="66">
        <v>748489.8</v>
      </c>
      <c r="I47" s="66"/>
      <c r="J47" s="63">
        <f t="shared" si="19"/>
        <v>242841.3</v>
      </c>
      <c r="K47" s="66">
        <v>10265.700000000001</v>
      </c>
      <c r="L47" s="66">
        <v>232575.58</v>
      </c>
      <c r="M47" s="66"/>
      <c r="N47" s="63">
        <f t="shared" si="13"/>
        <v>0</v>
      </c>
      <c r="O47" s="66">
        <v>0</v>
      </c>
      <c r="P47" s="66"/>
      <c r="Q47" s="66"/>
      <c r="R47" s="63">
        <f t="shared" si="14"/>
        <v>0</v>
      </c>
      <c r="S47" s="66"/>
      <c r="T47" s="66"/>
      <c r="U47" s="66"/>
      <c r="V47" s="38">
        <f t="shared" si="4"/>
        <v>0.311</v>
      </c>
    </row>
    <row r="48" spans="1:101" ht="111.75" customHeight="1" x14ac:dyDescent="0.25">
      <c r="A48" s="10"/>
      <c r="B48" s="44" t="s">
        <v>77</v>
      </c>
      <c r="C48" s="31" t="s">
        <v>68</v>
      </c>
      <c r="D48" s="33" t="s">
        <v>69</v>
      </c>
      <c r="E48" s="31" t="s">
        <v>80</v>
      </c>
      <c r="F48" s="63">
        <f t="shared" si="0"/>
        <v>80362.8</v>
      </c>
      <c r="G48" s="66">
        <v>80362.8</v>
      </c>
      <c r="H48" s="66">
        <v>0</v>
      </c>
      <c r="I48" s="66"/>
      <c r="J48" s="63">
        <f t="shared" si="19"/>
        <v>0</v>
      </c>
      <c r="K48" s="66"/>
      <c r="L48" s="66"/>
      <c r="M48" s="66"/>
      <c r="N48" s="63">
        <f t="shared" si="13"/>
        <v>0</v>
      </c>
      <c r="O48" s="66"/>
      <c r="P48" s="66"/>
      <c r="Q48" s="66"/>
      <c r="R48" s="63">
        <f t="shared" si="14"/>
        <v>0</v>
      </c>
      <c r="S48" s="66"/>
      <c r="T48" s="66"/>
      <c r="U48" s="66"/>
      <c r="V48" s="38">
        <f t="shared" si="4"/>
        <v>0</v>
      </c>
    </row>
    <row r="49" spans="1:27" ht="105.75" customHeight="1" x14ac:dyDescent="0.25">
      <c r="A49" s="10"/>
      <c r="B49" s="44" t="s">
        <v>77</v>
      </c>
      <c r="C49" s="31" t="s">
        <v>78</v>
      </c>
      <c r="D49" s="33" t="s">
        <v>79</v>
      </c>
      <c r="E49" s="31" t="s">
        <v>80</v>
      </c>
      <c r="F49" s="63">
        <f t="shared" si="0"/>
        <v>13700</v>
      </c>
      <c r="G49" s="66">
        <v>13700</v>
      </c>
      <c r="H49" s="66">
        <v>0</v>
      </c>
      <c r="I49" s="66"/>
      <c r="J49" s="63">
        <f t="shared" si="19"/>
        <v>778.4</v>
      </c>
      <c r="K49" s="66">
        <v>778.4</v>
      </c>
      <c r="L49" s="66">
        <v>0</v>
      </c>
      <c r="M49" s="66"/>
      <c r="N49" s="63">
        <f t="shared" si="13"/>
        <v>0</v>
      </c>
      <c r="O49" s="66">
        <v>0</v>
      </c>
      <c r="P49" s="66">
        <v>0</v>
      </c>
      <c r="Q49" s="66"/>
      <c r="R49" s="63">
        <f t="shared" si="14"/>
        <v>0</v>
      </c>
      <c r="S49" s="66">
        <v>0</v>
      </c>
      <c r="T49" s="66">
        <v>0</v>
      </c>
      <c r="U49" s="66"/>
      <c r="V49" s="38">
        <f t="shared" si="4"/>
        <v>5.7000000000000002E-2</v>
      </c>
    </row>
    <row r="50" spans="1:27" ht="122.25" customHeight="1" x14ac:dyDescent="0.25">
      <c r="A50" s="10"/>
      <c r="B50" s="44" t="s">
        <v>81</v>
      </c>
      <c r="C50" s="31" t="s">
        <v>44</v>
      </c>
      <c r="D50" s="33" t="s">
        <v>45</v>
      </c>
      <c r="E50" s="31" t="s">
        <v>82</v>
      </c>
      <c r="F50" s="63">
        <f t="shared" si="0"/>
        <v>5184.8</v>
      </c>
      <c r="G50" s="66">
        <v>5184.8</v>
      </c>
      <c r="H50" s="66">
        <v>0</v>
      </c>
      <c r="I50" s="66"/>
      <c r="J50" s="63">
        <f t="shared" si="19"/>
        <v>5184.8</v>
      </c>
      <c r="K50" s="66">
        <v>5184.8</v>
      </c>
      <c r="L50" s="90">
        <v>0</v>
      </c>
      <c r="M50" s="66"/>
      <c r="N50" s="63">
        <f t="shared" si="13"/>
        <v>0</v>
      </c>
      <c r="O50" s="66">
        <v>0</v>
      </c>
      <c r="P50" s="66">
        <v>0</v>
      </c>
      <c r="Q50" s="66"/>
      <c r="R50" s="63">
        <f t="shared" si="14"/>
        <v>0</v>
      </c>
      <c r="S50" s="66">
        <v>0</v>
      </c>
      <c r="T50" s="66">
        <v>0</v>
      </c>
      <c r="U50" s="66"/>
      <c r="V50" s="38">
        <f t="shared" si="4"/>
        <v>1</v>
      </c>
    </row>
    <row r="51" spans="1:27" ht="186.75" customHeight="1" x14ac:dyDescent="0.25">
      <c r="A51" s="10"/>
      <c r="B51" s="44" t="s">
        <v>298</v>
      </c>
      <c r="C51" s="31" t="s">
        <v>44</v>
      </c>
      <c r="D51" s="33" t="s">
        <v>45</v>
      </c>
      <c r="E51" s="31" t="s">
        <v>297</v>
      </c>
      <c r="F51" s="63">
        <f t="shared" si="0"/>
        <v>1886.8</v>
      </c>
      <c r="G51" s="66">
        <v>1886.8</v>
      </c>
      <c r="H51" s="66">
        <v>0</v>
      </c>
      <c r="I51" s="66"/>
      <c r="J51" s="63">
        <f t="shared" si="19"/>
        <v>0</v>
      </c>
      <c r="K51" s="66"/>
      <c r="L51" s="90"/>
      <c r="M51" s="66"/>
      <c r="N51" s="63">
        <f t="shared" si="13"/>
        <v>0</v>
      </c>
      <c r="O51" s="66"/>
      <c r="P51" s="66"/>
      <c r="Q51" s="66"/>
      <c r="R51" s="63">
        <f t="shared" si="14"/>
        <v>0</v>
      </c>
      <c r="S51" s="66"/>
      <c r="T51" s="66"/>
      <c r="U51" s="66"/>
      <c r="V51" s="38">
        <f t="shared" si="4"/>
        <v>0</v>
      </c>
    </row>
    <row r="52" spans="1:27" ht="132.75" customHeight="1" x14ac:dyDescent="0.25">
      <c r="A52" s="10"/>
      <c r="B52" s="44" t="s">
        <v>83</v>
      </c>
      <c r="C52" s="31" t="s">
        <v>44</v>
      </c>
      <c r="D52" s="33" t="s">
        <v>45</v>
      </c>
      <c r="E52" s="80" t="s">
        <v>84</v>
      </c>
      <c r="F52" s="63">
        <f t="shared" si="0"/>
        <v>0</v>
      </c>
      <c r="G52" s="66">
        <v>0</v>
      </c>
      <c r="H52" s="66">
        <v>0</v>
      </c>
      <c r="I52" s="66"/>
      <c r="J52" s="63">
        <f t="shared" si="19"/>
        <v>0</v>
      </c>
      <c r="K52" s="66"/>
      <c r="L52" s="90"/>
      <c r="M52" s="66"/>
      <c r="N52" s="63">
        <f t="shared" si="13"/>
        <v>424785.1</v>
      </c>
      <c r="O52" s="66">
        <v>424785.1</v>
      </c>
      <c r="P52" s="66">
        <v>0</v>
      </c>
      <c r="Q52" s="66"/>
      <c r="R52" s="63">
        <f t="shared" si="14"/>
        <v>0</v>
      </c>
      <c r="S52" s="66"/>
      <c r="T52" s="66"/>
      <c r="U52" s="66"/>
      <c r="V52" s="38" t="e">
        <f t="shared" si="4"/>
        <v>#DIV/0!</v>
      </c>
    </row>
    <row r="53" spans="1:27" ht="155.25" customHeight="1" x14ac:dyDescent="0.25">
      <c r="A53" s="10"/>
      <c r="B53" s="44" t="s">
        <v>308</v>
      </c>
      <c r="C53" s="31" t="s">
        <v>44</v>
      </c>
      <c r="D53" s="33" t="s">
        <v>45</v>
      </c>
      <c r="E53" s="80" t="s">
        <v>307</v>
      </c>
      <c r="F53" s="63">
        <f t="shared" si="0"/>
        <v>572229.1</v>
      </c>
      <c r="G53" s="66">
        <f>7346.3+564882.8</f>
        <v>572229.1</v>
      </c>
      <c r="H53" s="66"/>
      <c r="I53" s="66"/>
      <c r="J53" s="63">
        <f t="shared" si="19"/>
        <v>0</v>
      </c>
      <c r="K53" s="66"/>
      <c r="L53" s="90"/>
      <c r="M53" s="66"/>
      <c r="N53" s="63">
        <f t="shared" si="13"/>
        <v>0</v>
      </c>
      <c r="O53" s="66"/>
      <c r="P53" s="66"/>
      <c r="Q53" s="66"/>
      <c r="R53" s="63">
        <f t="shared" si="14"/>
        <v>0</v>
      </c>
      <c r="S53" s="66"/>
      <c r="T53" s="66"/>
      <c r="U53" s="66"/>
      <c r="V53" s="38">
        <f t="shared" si="4"/>
        <v>0</v>
      </c>
    </row>
    <row r="54" spans="1:27" ht="148.5" customHeight="1" x14ac:dyDescent="0.25">
      <c r="A54" s="10"/>
      <c r="B54" s="44" t="s">
        <v>308</v>
      </c>
      <c r="C54" s="31" t="s">
        <v>68</v>
      </c>
      <c r="D54" s="33" t="s">
        <v>69</v>
      </c>
      <c r="E54" s="80" t="s">
        <v>307</v>
      </c>
      <c r="F54" s="63">
        <f t="shared" si="0"/>
        <v>659403</v>
      </c>
      <c r="G54" s="66">
        <v>659403</v>
      </c>
      <c r="H54" s="66">
        <v>0</v>
      </c>
      <c r="I54" s="66"/>
      <c r="J54" s="63">
        <f t="shared" si="19"/>
        <v>24741.4</v>
      </c>
      <c r="K54" s="66">
        <v>24741.4</v>
      </c>
      <c r="L54" s="66">
        <v>0</v>
      </c>
      <c r="M54" s="66"/>
      <c r="N54" s="63">
        <f t="shared" si="13"/>
        <v>0</v>
      </c>
      <c r="O54" s="66">
        <v>0</v>
      </c>
      <c r="P54" s="66">
        <v>0</v>
      </c>
      <c r="Q54" s="66"/>
      <c r="R54" s="63">
        <f t="shared" si="14"/>
        <v>0</v>
      </c>
      <c r="S54" s="66">
        <v>0</v>
      </c>
      <c r="T54" s="66">
        <v>0</v>
      </c>
      <c r="U54" s="66"/>
      <c r="V54" s="38">
        <f t="shared" si="4"/>
        <v>3.7999999999999999E-2</v>
      </c>
    </row>
    <row r="55" spans="1:27" s="45" customFormat="1" ht="59.45" customHeight="1" x14ac:dyDescent="0.2">
      <c r="A55" s="10" t="s">
        <v>85</v>
      </c>
      <c r="B55" s="26" t="s">
        <v>86</v>
      </c>
      <c r="C55" s="27" t="s">
        <v>23</v>
      </c>
      <c r="D55" s="46" t="s">
        <v>23</v>
      </c>
      <c r="E55" s="27" t="s">
        <v>23</v>
      </c>
      <c r="F55" s="63">
        <f t="shared" si="0"/>
        <v>29817.200000000001</v>
      </c>
      <c r="G55" s="63">
        <f>G57</f>
        <v>596.29999999999995</v>
      </c>
      <c r="H55" s="63">
        <f t="shared" ref="H55:I58" si="20">H57</f>
        <v>29220.9</v>
      </c>
      <c r="I55" s="63">
        <f t="shared" si="20"/>
        <v>0</v>
      </c>
      <c r="J55" s="63">
        <f t="shared" si="19"/>
        <v>22000.799999999999</v>
      </c>
      <c r="K55" s="63">
        <f>K57</f>
        <v>440</v>
      </c>
      <c r="L55" s="63">
        <f t="shared" ref="L55:M58" si="21">L57</f>
        <v>21560.799999999999</v>
      </c>
      <c r="M55" s="63">
        <f t="shared" si="21"/>
        <v>0</v>
      </c>
      <c r="N55" s="63">
        <f t="shared" si="13"/>
        <v>7463.3</v>
      </c>
      <c r="O55" s="63">
        <f>O57</f>
        <v>149.30000000000001</v>
      </c>
      <c r="P55" s="63">
        <f t="shared" ref="P55:Q58" si="22">P57</f>
        <v>7314</v>
      </c>
      <c r="Q55" s="63">
        <f t="shared" si="22"/>
        <v>0</v>
      </c>
      <c r="R55" s="63">
        <f t="shared" si="14"/>
        <v>86769.8</v>
      </c>
      <c r="S55" s="63">
        <f>S57</f>
        <v>1735.4</v>
      </c>
      <c r="T55" s="63">
        <f t="shared" ref="T55:U58" si="23">T57</f>
        <v>85034.4</v>
      </c>
      <c r="U55" s="63">
        <f t="shared" si="23"/>
        <v>0</v>
      </c>
      <c r="V55" s="38">
        <f t="shared" si="4"/>
        <v>0.73799999999999999</v>
      </c>
    </row>
    <row r="56" spans="1:27" ht="18.75" customHeight="1" x14ac:dyDescent="0.25">
      <c r="A56" s="10"/>
      <c r="B56" s="44" t="s">
        <v>24</v>
      </c>
      <c r="C56" s="27"/>
      <c r="D56" s="46"/>
      <c r="E56" s="27"/>
      <c r="F56" s="63"/>
      <c r="G56" s="66"/>
      <c r="H56" s="66"/>
      <c r="I56" s="66"/>
      <c r="J56" s="63"/>
      <c r="K56" s="66"/>
      <c r="L56" s="66"/>
      <c r="M56" s="66"/>
      <c r="N56" s="63"/>
      <c r="O56" s="66"/>
      <c r="P56" s="66"/>
      <c r="Q56" s="66"/>
      <c r="R56" s="63"/>
      <c r="S56" s="66"/>
      <c r="T56" s="66"/>
      <c r="U56" s="66"/>
      <c r="V56" s="38"/>
    </row>
    <row r="57" spans="1:27" ht="87.75" customHeight="1" x14ac:dyDescent="0.25">
      <c r="A57" s="10"/>
      <c r="B57" s="44" t="s">
        <v>87</v>
      </c>
      <c r="C57" s="31" t="s">
        <v>44</v>
      </c>
      <c r="D57" s="33" t="s">
        <v>45</v>
      </c>
      <c r="E57" s="31" t="s">
        <v>88</v>
      </c>
      <c r="F57" s="63">
        <f t="shared" si="0"/>
        <v>29817.200000000001</v>
      </c>
      <c r="G57" s="66">
        <v>596.29999999999995</v>
      </c>
      <c r="H57" s="66">
        <v>29220.9</v>
      </c>
      <c r="I57" s="66"/>
      <c r="J57" s="63">
        <f t="shared" si="19"/>
        <v>22000.799999999999</v>
      </c>
      <c r="K57" s="66">
        <v>440</v>
      </c>
      <c r="L57" s="66">
        <v>21560.79</v>
      </c>
      <c r="M57" s="66"/>
      <c r="N57" s="63">
        <f t="shared" si="13"/>
        <v>7463.3</v>
      </c>
      <c r="O57" s="66">
        <v>149.30000000000001</v>
      </c>
      <c r="P57" s="66">
        <v>7314</v>
      </c>
      <c r="Q57" s="66"/>
      <c r="R57" s="63">
        <f t="shared" si="14"/>
        <v>86769.8</v>
      </c>
      <c r="S57" s="66">
        <v>1735.4</v>
      </c>
      <c r="T57" s="66">
        <v>85034.4</v>
      </c>
      <c r="U57" s="66"/>
      <c r="V57" s="38">
        <f t="shared" si="4"/>
        <v>0.73799999999999999</v>
      </c>
    </row>
    <row r="58" spans="1:27" s="45" customFormat="1" ht="36.75" customHeight="1" x14ac:dyDescent="0.2">
      <c r="A58" s="10" t="s">
        <v>89</v>
      </c>
      <c r="B58" s="26" t="s">
        <v>90</v>
      </c>
      <c r="C58" s="27" t="s">
        <v>23</v>
      </c>
      <c r="D58" s="46" t="s">
        <v>23</v>
      </c>
      <c r="E58" s="27" t="s">
        <v>23</v>
      </c>
      <c r="F58" s="63">
        <f t="shared" si="0"/>
        <v>1789</v>
      </c>
      <c r="G58" s="63">
        <f>G60</f>
        <v>35.799999999999997</v>
      </c>
      <c r="H58" s="63">
        <f t="shared" si="20"/>
        <v>1753.2</v>
      </c>
      <c r="I58" s="63">
        <f t="shared" si="20"/>
        <v>0</v>
      </c>
      <c r="J58" s="63">
        <f t="shared" si="19"/>
        <v>0</v>
      </c>
      <c r="K58" s="63">
        <f>K60</f>
        <v>0</v>
      </c>
      <c r="L58" s="63">
        <f t="shared" si="21"/>
        <v>0</v>
      </c>
      <c r="M58" s="63">
        <f t="shared" si="21"/>
        <v>0</v>
      </c>
      <c r="N58" s="63">
        <f t="shared" si="13"/>
        <v>1845</v>
      </c>
      <c r="O58" s="63">
        <f>O60</f>
        <v>36.9</v>
      </c>
      <c r="P58" s="63">
        <f t="shared" si="22"/>
        <v>1808.1</v>
      </c>
      <c r="Q58" s="63">
        <f t="shared" si="22"/>
        <v>0</v>
      </c>
      <c r="R58" s="63">
        <f t="shared" si="14"/>
        <v>1484</v>
      </c>
      <c r="S58" s="63">
        <f>S60</f>
        <v>29.7</v>
      </c>
      <c r="T58" s="63">
        <f t="shared" si="23"/>
        <v>1454.3</v>
      </c>
      <c r="U58" s="63">
        <f t="shared" si="23"/>
        <v>0</v>
      </c>
      <c r="V58" s="38">
        <f t="shared" si="4"/>
        <v>0</v>
      </c>
    </row>
    <row r="59" spans="1:27" ht="18.75" customHeight="1" x14ac:dyDescent="0.25">
      <c r="A59" s="10"/>
      <c r="B59" s="44" t="s">
        <v>24</v>
      </c>
      <c r="C59" s="31"/>
      <c r="D59" s="33"/>
      <c r="E59" s="31"/>
      <c r="F59" s="63"/>
      <c r="G59" s="66"/>
      <c r="H59" s="66"/>
      <c r="I59" s="66"/>
      <c r="J59" s="63"/>
      <c r="K59" s="66"/>
      <c r="L59" s="66"/>
      <c r="M59" s="66"/>
      <c r="N59" s="63"/>
      <c r="O59" s="66"/>
      <c r="P59" s="66"/>
      <c r="Q59" s="66"/>
      <c r="R59" s="63"/>
      <c r="S59" s="66"/>
      <c r="T59" s="66"/>
      <c r="U59" s="66"/>
      <c r="V59" s="38"/>
    </row>
    <row r="60" spans="1:27" ht="138.75" customHeight="1" x14ac:dyDescent="0.25">
      <c r="A60" s="10"/>
      <c r="B60" s="44" t="s">
        <v>91</v>
      </c>
      <c r="C60" s="31" t="s">
        <v>44</v>
      </c>
      <c r="D60" s="33" t="s">
        <v>45</v>
      </c>
      <c r="E60" s="31" t="s">
        <v>92</v>
      </c>
      <c r="F60" s="63">
        <f t="shared" si="0"/>
        <v>1789</v>
      </c>
      <c r="G60" s="66">
        <v>35.799999999999997</v>
      </c>
      <c r="H60" s="66">
        <v>1753.2</v>
      </c>
      <c r="I60" s="66"/>
      <c r="J60" s="63">
        <f t="shared" si="19"/>
        <v>0</v>
      </c>
      <c r="K60" s="66"/>
      <c r="L60" s="66"/>
      <c r="M60" s="66"/>
      <c r="N60" s="63">
        <f t="shared" si="13"/>
        <v>1845</v>
      </c>
      <c r="O60" s="66">
        <v>36.9</v>
      </c>
      <c r="P60" s="66">
        <v>1808.1</v>
      </c>
      <c r="Q60" s="66"/>
      <c r="R60" s="63">
        <f t="shared" si="14"/>
        <v>1484</v>
      </c>
      <c r="S60" s="66">
        <v>29.7</v>
      </c>
      <c r="T60" s="66">
        <v>1454.3</v>
      </c>
      <c r="U60" s="66"/>
      <c r="V60" s="38">
        <f t="shared" si="4"/>
        <v>0</v>
      </c>
    </row>
    <row r="61" spans="1:27" ht="33.6" customHeight="1" x14ac:dyDescent="0.25">
      <c r="A61" s="18" t="s">
        <v>93</v>
      </c>
      <c r="B61" s="47" t="s">
        <v>94</v>
      </c>
      <c r="C61" s="36" t="s">
        <v>23</v>
      </c>
      <c r="D61" s="36" t="s">
        <v>23</v>
      </c>
      <c r="E61" s="36" t="s">
        <v>23</v>
      </c>
      <c r="F61" s="65">
        <f t="shared" si="0"/>
        <v>5160761.5999999996</v>
      </c>
      <c r="G61" s="65">
        <f>G62+G75+G84</f>
        <v>788151.7</v>
      </c>
      <c r="H61" s="65">
        <f t="shared" ref="H61:I61" si="24">H62+H75+H84</f>
        <v>4336243.7</v>
      </c>
      <c r="I61" s="65">
        <f t="shared" si="24"/>
        <v>36366.199999999997</v>
      </c>
      <c r="J61" s="65">
        <f>K61+L61+M61</f>
        <v>2182201.5</v>
      </c>
      <c r="K61" s="65">
        <f>K62+K75+K84</f>
        <v>201318.1</v>
      </c>
      <c r="L61" s="65">
        <f t="shared" ref="L61:M61" si="25">L62+L75+L84</f>
        <v>1977715.9</v>
      </c>
      <c r="M61" s="65">
        <f t="shared" si="25"/>
        <v>3167.5</v>
      </c>
      <c r="N61" s="65">
        <f t="shared" si="13"/>
        <v>5732504.2999999998</v>
      </c>
      <c r="O61" s="65">
        <f>O62+O75+O84</f>
        <v>1031323.2</v>
      </c>
      <c r="P61" s="65">
        <f t="shared" ref="P61:Q61" si="26">P62+P75+P84</f>
        <v>4688455.4000000004</v>
      </c>
      <c r="Q61" s="65">
        <f t="shared" si="26"/>
        <v>12725.7</v>
      </c>
      <c r="R61" s="65">
        <f t="shared" si="14"/>
        <v>3014464.8</v>
      </c>
      <c r="S61" s="65">
        <f>S62+S75+S84</f>
        <v>641078.30000000005</v>
      </c>
      <c r="T61" s="65">
        <f t="shared" ref="T61:U61" si="27">T62+T75+T84</f>
        <v>2372106.9</v>
      </c>
      <c r="U61" s="65">
        <f t="shared" si="27"/>
        <v>1279.5999999999999</v>
      </c>
      <c r="V61" s="21">
        <f t="shared" si="4"/>
        <v>0.42299999999999999</v>
      </c>
    </row>
    <row r="62" spans="1:27" ht="31.9" customHeight="1" x14ac:dyDescent="0.25">
      <c r="A62" s="10" t="s">
        <v>95</v>
      </c>
      <c r="B62" s="26" t="s">
        <v>96</v>
      </c>
      <c r="C62" s="48" t="s">
        <v>23</v>
      </c>
      <c r="D62" s="48" t="s">
        <v>23</v>
      </c>
      <c r="E62" s="48" t="s">
        <v>23</v>
      </c>
      <c r="F62" s="63">
        <f t="shared" si="0"/>
        <v>3609042.3</v>
      </c>
      <c r="G62" s="63">
        <f>SUM(G64:G74)</f>
        <v>716701.6</v>
      </c>
      <c r="H62" s="63">
        <f>SUM(H64:H74)</f>
        <v>2873841.2</v>
      </c>
      <c r="I62" s="63">
        <f>SUM(I64:I74)</f>
        <v>18499.5</v>
      </c>
      <c r="J62" s="63">
        <f>K62+L62+M62</f>
        <v>1283520.2</v>
      </c>
      <c r="K62" s="63">
        <f>SUM(K64:K74)</f>
        <v>195940.1</v>
      </c>
      <c r="L62" s="63">
        <f>SUM(L64:L74)</f>
        <v>1085290.8</v>
      </c>
      <c r="M62" s="63">
        <f>SUM(M64:M74)</f>
        <v>2289.3000000000002</v>
      </c>
      <c r="N62" s="63">
        <f t="shared" si="13"/>
        <v>4339558</v>
      </c>
      <c r="O62" s="63">
        <f t="shared" ref="O62:U62" si="28">SUM(O64:O74)</f>
        <v>1027151.1</v>
      </c>
      <c r="P62" s="63">
        <f t="shared" si="28"/>
        <v>3299681.2</v>
      </c>
      <c r="Q62" s="63">
        <f t="shared" si="28"/>
        <v>12725.7</v>
      </c>
      <c r="R62" s="63">
        <f t="shared" si="28"/>
        <v>1615197.5</v>
      </c>
      <c r="S62" s="63">
        <f t="shared" si="28"/>
        <v>636656.5</v>
      </c>
      <c r="T62" s="63">
        <f t="shared" si="28"/>
        <v>977261.4</v>
      </c>
      <c r="U62" s="63">
        <f t="shared" si="28"/>
        <v>1279.5999999999999</v>
      </c>
      <c r="V62" s="28">
        <f t="shared" si="4"/>
        <v>0.35599999999999998</v>
      </c>
      <c r="X62" s="7"/>
      <c r="Y62" s="7"/>
      <c r="Z62" s="7"/>
      <c r="AA62" s="7"/>
    </row>
    <row r="63" spans="1:27" ht="18.75" x14ac:dyDescent="0.25">
      <c r="A63" s="14"/>
      <c r="B63" s="23" t="s">
        <v>24</v>
      </c>
      <c r="C63" s="24"/>
      <c r="D63" s="24"/>
      <c r="E63" s="24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28"/>
      <c r="X63" s="7"/>
    </row>
    <row r="64" spans="1:27" s="64" customFormat="1" ht="64.5" customHeight="1" x14ac:dyDescent="0.25">
      <c r="A64" s="79"/>
      <c r="B64" s="87" t="s">
        <v>317</v>
      </c>
      <c r="C64" s="80" t="s">
        <v>68</v>
      </c>
      <c r="D64" s="81" t="s">
        <v>69</v>
      </c>
      <c r="E64" s="83" t="s">
        <v>316</v>
      </c>
      <c r="F64" s="63">
        <f t="shared" si="0"/>
        <v>233525.6</v>
      </c>
      <c r="G64" s="66">
        <v>4665.8</v>
      </c>
      <c r="H64" s="66">
        <v>228626.3</v>
      </c>
      <c r="I64" s="66">
        <v>233.5</v>
      </c>
      <c r="J64" s="63">
        <f t="shared" ref="J61:J80" si="29">K64+L64+M64</f>
        <v>21014.5</v>
      </c>
      <c r="K64" s="66">
        <v>419.9</v>
      </c>
      <c r="L64" s="66">
        <v>20573.599999999999</v>
      </c>
      <c r="M64" s="66">
        <v>21</v>
      </c>
      <c r="N64" s="63">
        <f t="shared" si="13"/>
        <v>558769.30000000005</v>
      </c>
      <c r="O64" s="66">
        <v>11164.2</v>
      </c>
      <c r="P64" s="66">
        <v>547046.30000000005</v>
      </c>
      <c r="Q64" s="66">
        <v>558.79999999999995</v>
      </c>
      <c r="R64" s="63">
        <f t="shared" ref="R64:R112" si="30">S64+T64+U64</f>
        <v>513536.3</v>
      </c>
      <c r="S64" s="66">
        <v>10260.5</v>
      </c>
      <c r="T64" s="66">
        <v>502762.3</v>
      </c>
      <c r="U64" s="66">
        <v>513.5</v>
      </c>
      <c r="V64" s="72">
        <f t="shared" si="4"/>
        <v>0.09</v>
      </c>
    </row>
    <row r="65" spans="1:22" s="64" customFormat="1" ht="63" customHeight="1" x14ac:dyDescent="0.25">
      <c r="A65" s="79"/>
      <c r="B65" s="87" t="s">
        <v>97</v>
      </c>
      <c r="C65" s="80" t="s">
        <v>98</v>
      </c>
      <c r="D65" s="81" t="s">
        <v>99</v>
      </c>
      <c r="E65" s="83" t="s">
        <v>100</v>
      </c>
      <c r="F65" s="63">
        <f t="shared" si="0"/>
        <v>30765.3</v>
      </c>
      <c r="G65" s="66">
        <v>615.29999999999995</v>
      </c>
      <c r="H65" s="66">
        <v>30150</v>
      </c>
      <c r="I65" s="66">
        <v>0</v>
      </c>
      <c r="J65" s="63">
        <f t="shared" si="29"/>
        <v>2515.1</v>
      </c>
      <c r="K65" s="66">
        <v>50.3</v>
      </c>
      <c r="L65" s="66">
        <v>2464.84</v>
      </c>
      <c r="M65" s="66"/>
      <c r="N65" s="63">
        <f t="shared" si="13"/>
        <v>0</v>
      </c>
      <c r="O65" s="66"/>
      <c r="P65" s="66"/>
      <c r="Q65" s="66"/>
      <c r="R65" s="63">
        <f t="shared" si="30"/>
        <v>0</v>
      </c>
      <c r="S65" s="66"/>
      <c r="T65" s="66"/>
      <c r="U65" s="66"/>
      <c r="V65" s="72">
        <f t="shared" si="4"/>
        <v>8.2000000000000003E-2</v>
      </c>
    </row>
    <row r="66" spans="1:22" s="64" customFormat="1" ht="118.5" customHeight="1" x14ac:dyDescent="0.25">
      <c r="A66" s="79"/>
      <c r="B66" s="87" t="s">
        <v>101</v>
      </c>
      <c r="C66" s="80" t="s">
        <v>98</v>
      </c>
      <c r="D66" s="81" t="s">
        <v>99</v>
      </c>
      <c r="E66" s="83" t="s">
        <v>102</v>
      </c>
      <c r="F66" s="63">
        <f t="shared" si="0"/>
        <v>325007.40000000002</v>
      </c>
      <c r="G66" s="66">
        <v>35719.1</v>
      </c>
      <c r="H66" s="66">
        <v>289000</v>
      </c>
      <c r="I66" s="66">
        <v>288.3</v>
      </c>
      <c r="J66" s="63">
        <f t="shared" si="29"/>
        <v>132458.79999999999</v>
      </c>
      <c r="K66" s="66">
        <v>14555</v>
      </c>
      <c r="L66" s="66">
        <v>117762.89</v>
      </c>
      <c r="M66" s="66">
        <v>140.9</v>
      </c>
      <c r="N66" s="63">
        <f t="shared" si="13"/>
        <v>286765.8</v>
      </c>
      <c r="O66" s="66">
        <v>31516.799999999999</v>
      </c>
      <c r="P66" s="66">
        <v>255000</v>
      </c>
      <c r="Q66" s="66">
        <v>249</v>
      </c>
      <c r="R66" s="63">
        <f t="shared" si="30"/>
        <v>47781.5</v>
      </c>
      <c r="S66" s="66">
        <v>5252.8</v>
      </c>
      <c r="T66" s="66">
        <v>42500</v>
      </c>
      <c r="U66" s="66">
        <v>28.7</v>
      </c>
      <c r="V66" s="72">
        <f t="shared" si="4"/>
        <v>0.40799999999999997</v>
      </c>
    </row>
    <row r="67" spans="1:22" s="64" customFormat="1" ht="100.5" customHeight="1" x14ac:dyDescent="0.25">
      <c r="A67" s="79"/>
      <c r="B67" s="87" t="s">
        <v>103</v>
      </c>
      <c r="C67" s="80" t="s">
        <v>68</v>
      </c>
      <c r="D67" s="81" t="s">
        <v>69</v>
      </c>
      <c r="E67" s="82" t="s">
        <v>104</v>
      </c>
      <c r="F67" s="63">
        <f>G67+H67+I67</f>
        <v>2554395.2000000002</v>
      </c>
      <c r="G67" s="66">
        <v>280447.3</v>
      </c>
      <c r="H67" s="66">
        <v>2269073.42</v>
      </c>
      <c r="I67" s="66">
        <v>4874.5</v>
      </c>
      <c r="J67" s="63">
        <f t="shared" si="29"/>
        <v>1015411.8</v>
      </c>
      <c r="K67" s="66">
        <v>112769.8</v>
      </c>
      <c r="L67" s="66">
        <v>901499.94</v>
      </c>
      <c r="M67" s="66">
        <v>1142.0999999999999</v>
      </c>
      <c r="N67" s="63">
        <f t="shared" si="13"/>
        <v>2807312.1</v>
      </c>
      <c r="O67" s="66">
        <v>308696.5</v>
      </c>
      <c r="P67" s="66">
        <v>2497634.9</v>
      </c>
      <c r="Q67" s="66">
        <v>980.7</v>
      </c>
      <c r="R67" s="63">
        <f t="shared" si="30"/>
        <v>485561.3</v>
      </c>
      <c r="S67" s="66">
        <v>53393.1</v>
      </c>
      <c r="T67" s="66">
        <v>431999.1</v>
      </c>
      <c r="U67" s="66">
        <v>169.1</v>
      </c>
      <c r="V67" s="72">
        <f t="shared" si="4"/>
        <v>0.39800000000000002</v>
      </c>
    </row>
    <row r="68" spans="1:22" s="64" customFormat="1" ht="120.75" customHeight="1" x14ac:dyDescent="0.25">
      <c r="A68" s="79"/>
      <c r="B68" s="87" t="s">
        <v>103</v>
      </c>
      <c r="C68" s="80" t="s">
        <v>78</v>
      </c>
      <c r="D68" s="81" t="s">
        <v>79</v>
      </c>
      <c r="E68" s="83" t="s">
        <v>104</v>
      </c>
      <c r="F68" s="63">
        <f t="shared" si="0"/>
        <v>64036.3</v>
      </c>
      <c r="G68" s="66">
        <v>7043.89</v>
      </c>
      <c r="H68" s="66">
        <v>56991.48</v>
      </c>
      <c r="I68" s="66">
        <v>0.9</v>
      </c>
      <c r="J68" s="63">
        <f t="shared" si="29"/>
        <v>48302.8</v>
      </c>
      <c r="K68" s="66">
        <v>5313.3</v>
      </c>
      <c r="L68" s="66">
        <v>42989.49</v>
      </c>
      <c r="M68" s="66">
        <v>0</v>
      </c>
      <c r="N68" s="63">
        <f t="shared" si="13"/>
        <v>0</v>
      </c>
      <c r="O68" s="66">
        <v>0</v>
      </c>
      <c r="P68" s="66">
        <v>0</v>
      </c>
      <c r="Q68" s="66">
        <v>0</v>
      </c>
      <c r="R68" s="63">
        <f t="shared" si="30"/>
        <v>0</v>
      </c>
      <c r="S68" s="66">
        <v>0</v>
      </c>
      <c r="T68" s="66">
        <v>0</v>
      </c>
      <c r="U68" s="66">
        <v>0</v>
      </c>
      <c r="V68" s="72">
        <f t="shared" si="4"/>
        <v>0.754</v>
      </c>
    </row>
    <row r="69" spans="1:22" ht="170.25" customHeight="1" x14ac:dyDescent="0.25">
      <c r="A69" s="14"/>
      <c r="B69" s="44" t="s">
        <v>310</v>
      </c>
      <c r="C69" s="31" t="s">
        <v>68</v>
      </c>
      <c r="D69" s="33" t="s">
        <v>69</v>
      </c>
      <c r="E69" s="83" t="s">
        <v>309</v>
      </c>
      <c r="F69" s="63">
        <f t="shared" si="0"/>
        <v>0</v>
      </c>
      <c r="G69" s="66">
        <v>0</v>
      </c>
      <c r="H69" s="66">
        <v>0</v>
      </c>
      <c r="I69" s="66">
        <v>0</v>
      </c>
      <c r="J69" s="63">
        <f t="shared" si="29"/>
        <v>0</v>
      </c>
      <c r="K69" s="66"/>
      <c r="L69" s="66">
        <v>0</v>
      </c>
      <c r="M69" s="66"/>
      <c r="N69" s="63">
        <f t="shared" si="13"/>
        <v>568318.30000000005</v>
      </c>
      <c r="O69" s="66">
        <v>567750</v>
      </c>
      <c r="P69" s="66">
        <v>0</v>
      </c>
      <c r="Q69" s="66">
        <v>568.29999999999995</v>
      </c>
      <c r="R69" s="63">
        <f t="shared" si="30"/>
        <v>568318.30000000005</v>
      </c>
      <c r="S69" s="66">
        <v>567750</v>
      </c>
      <c r="T69" s="66">
        <v>0</v>
      </c>
      <c r="U69" s="66">
        <v>568.29999999999995</v>
      </c>
      <c r="V69" s="28" t="e">
        <f t="shared" si="4"/>
        <v>#DIV/0!</v>
      </c>
    </row>
    <row r="70" spans="1:22" s="64" customFormat="1" ht="122.25" customHeight="1" x14ac:dyDescent="0.25">
      <c r="A70" s="79"/>
      <c r="B70" s="87" t="s">
        <v>288</v>
      </c>
      <c r="C70" s="80" t="s">
        <v>98</v>
      </c>
      <c r="D70" s="81" t="s">
        <v>99</v>
      </c>
      <c r="E70" s="83" t="s">
        <v>287</v>
      </c>
      <c r="F70" s="63">
        <f t="shared" si="0"/>
        <v>9550.6</v>
      </c>
      <c r="G70" s="66">
        <v>9550.6</v>
      </c>
      <c r="H70" s="66"/>
      <c r="I70" s="66"/>
      <c r="J70" s="63">
        <f t="shared" si="29"/>
        <v>9550.6</v>
      </c>
      <c r="K70" s="66">
        <v>9550.6</v>
      </c>
      <c r="L70" s="66">
        <v>0</v>
      </c>
      <c r="M70" s="66"/>
      <c r="N70" s="63">
        <f t="shared" si="13"/>
        <v>0</v>
      </c>
      <c r="O70" s="66"/>
      <c r="P70" s="66"/>
      <c r="Q70" s="66"/>
      <c r="R70" s="63">
        <f t="shared" si="30"/>
        <v>0</v>
      </c>
      <c r="S70" s="66"/>
      <c r="T70" s="66"/>
      <c r="U70" s="66"/>
      <c r="V70" s="72">
        <f t="shared" si="4"/>
        <v>1</v>
      </c>
    </row>
    <row r="71" spans="1:22" ht="130.5" customHeight="1" x14ac:dyDescent="0.25">
      <c r="A71" s="14"/>
      <c r="B71" s="44" t="s">
        <v>286</v>
      </c>
      <c r="C71" s="31" t="s">
        <v>68</v>
      </c>
      <c r="D71" s="33" t="s">
        <v>69</v>
      </c>
      <c r="E71" s="78" t="s">
        <v>285</v>
      </c>
      <c r="F71" s="63">
        <f t="shared" si="0"/>
        <v>295115.59999999998</v>
      </c>
      <c r="G71" s="66">
        <v>290084.86</v>
      </c>
      <c r="H71" s="66">
        <v>0</v>
      </c>
      <c r="I71" s="66">
        <v>5030.7</v>
      </c>
      <c r="J71" s="63">
        <f t="shared" si="29"/>
        <v>8583.7000000000007</v>
      </c>
      <c r="K71" s="66">
        <v>8578.7000000000007</v>
      </c>
      <c r="L71" s="66">
        <v>0</v>
      </c>
      <c r="M71" s="66">
        <v>5</v>
      </c>
      <c r="N71" s="63">
        <f t="shared" si="13"/>
        <v>0.1</v>
      </c>
      <c r="O71" s="66">
        <v>0.1</v>
      </c>
      <c r="P71" s="66">
        <v>0</v>
      </c>
      <c r="Q71" s="66"/>
      <c r="R71" s="63">
        <f t="shared" si="30"/>
        <v>0.1</v>
      </c>
      <c r="S71" s="66">
        <v>0.1</v>
      </c>
      <c r="T71" s="66">
        <v>0</v>
      </c>
      <c r="U71" s="66"/>
      <c r="V71" s="28">
        <f t="shared" si="4"/>
        <v>2.9000000000000001E-2</v>
      </c>
    </row>
    <row r="72" spans="1:22" s="64" customFormat="1" ht="130.5" customHeight="1" x14ac:dyDescent="0.25">
      <c r="A72" s="79"/>
      <c r="B72" s="87" t="s">
        <v>286</v>
      </c>
      <c r="C72" s="80" t="s">
        <v>78</v>
      </c>
      <c r="D72" s="81" t="s">
        <v>79</v>
      </c>
      <c r="E72" s="83" t="s">
        <v>285</v>
      </c>
      <c r="F72" s="63">
        <f t="shared" si="0"/>
        <v>1472.1</v>
      </c>
      <c r="G72" s="66">
        <v>1472.08</v>
      </c>
      <c r="H72" s="66">
        <v>0</v>
      </c>
      <c r="I72" s="66"/>
      <c r="J72" s="63">
        <f t="shared" si="29"/>
        <v>0</v>
      </c>
      <c r="K72" s="66"/>
      <c r="L72" s="66"/>
      <c r="M72" s="66"/>
      <c r="N72" s="63">
        <f t="shared" si="13"/>
        <v>0</v>
      </c>
      <c r="O72" s="66"/>
      <c r="P72" s="66"/>
      <c r="Q72" s="66"/>
      <c r="R72" s="63">
        <f t="shared" si="30"/>
        <v>0</v>
      </c>
      <c r="S72" s="66"/>
      <c r="T72" s="66"/>
      <c r="U72" s="66"/>
      <c r="V72" s="72">
        <f t="shared" si="4"/>
        <v>0</v>
      </c>
    </row>
    <row r="73" spans="1:22" ht="63" customHeight="1" x14ac:dyDescent="0.25">
      <c r="A73" s="14"/>
      <c r="B73" s="44" t="s">
        <v>105</v>
      </c>
      <c r="C73" s="31" t="s">
        <v>98</v>
      </c>
      <c r="D73" s="33" t="s">
        <v>99</v>
      </c>
      <c r="E73" s="49" t="s">
        <v>106</v>
      </c>
      <c r="F73" s="63">
        <f t="shared" si="0"/>
        <v>1474.1</v>
      </c>
      <c r="G73" s="66">
        <v>1472.9</v>
      </c>
      <c r="H73" s="66">
        <v>0</v>
      </c>
      <c r="I73" s="66">
        <v>1.2</v>
      </c>
      <c r="J73" s="63">
        <f t="shared" si="29"/>
        <v>894.3</v>
      </c>
      <c r="K73" s="66">
        <v>893.8</v>
      </c>
      <c r="L73" s="66">
        <v>0</v>
      </c>
      <c r="M73" s="66">
        <v>0.5</v>
      </c>
      <c r="N73" s="63">
        <f t="shared" si="13"/>
        <v>1240.5</v>
      </c>
      <c r="O73" s="66">
        <v>1019.7</v>
      </c>
      <c r="P73" s="66">
        <v>0</v>
      </c>
      <c r="Q73" s="66">
        <v>220.8</v>
      </c>
      <c r="R73" s="63">
        <f t="shared" si="30"/>
        <v>0</v>
      </c>
      <c r="S73" s="66">
        <v>0</v>
      </c>
      <c r="T73" s="66"/>
      <c r="U73" s="66"/>
      <c r="V73" s="28">
        <f t="shared" si="4"/>
        <v>0.60699999999999998</v>
      </c>
    </row>
    <row r="74" spans="1:22" ht="63.75" customHeight="1" x14ac:dyDescent="0.25">
      <c r="A74" s="14"/>
      <c r="B74" s="44" t="s">
        <v>107</v>
      </c>
      <c r="C74" s="31" t="s">
        <v>98</v>
      </c>
      <c r="D74" s="33" t="s">
        <v>99</v>
      </c>
      <c r="E74" s="49" t="s">
        <v>108</v>
      </c>
      <c r="F74" s="63">
        <f t="shared" si="0"/>
        <v>93700.2</v>
      </c>
      <c r="G74" s="66">
        <v>85629.8</v>
      </c>
      <c r="H74" s="66">
        <v>0</v>
      </c>
      <c r="I74" s="66">
        <v>8070.4</v>
      </c>
      <c r="J74" s="63">
        <f t="shared" si="29"/>
        <v>44788.5</v>
      </c>
      <c r="K74" s="66">
        <v>43808.7</v>
      </c>
      <c r="L74" s="66">
        <v>0</v>
      </c>
      <c r="M74" s="66">
        <v>979.8</v>
      </c>
      <c r="N74" s="63">
        <f t="shared" si="13"/>
        <v>117151.9</v>
      </c>
      <c r="O74" s="66">
        <v>107003.8</v>
      </c>
      <c r="P74" s="66">
        <v>0</v>
      </c>
      <c r="Q74" s="66">
        <v>10148.1</v>
      </c>
      <c r="R74" s="63">
        <f t="shared" si="30"/>
        <v>0</v>
      </c>
      <c r="S74" s="66"/>
      <c r="T74" s="66"/>
      <c r="U74" s="66"/>
      <c r="V74" s="28">
        <f t="shared" si="4"/>
        <v>0.47799999999999998</v>
      </c>
    </row>
    <row r="75" spans="1:22" ht="34.5" customHeight="1" x14ac:dyDescent="0.25">
      <c r="A75" s="10" t="s">
        <v>109</v>
      </c>
      <c r="B75" s="26" t="s">
        <v>110</v>
      </c>
      <c r="C75" s="27" t="s">
        <v>23</v>
      </c>
      <c r="D75" s="27" t="s">
        <v>23</v>
      </c>
      <c r="E75" s="27" t="s">
        <v>23</v>
      </c>
      <c r="F75" s="63">
        <f t="shared" si="0"/>
        <v>1371181.9</v>
      </c>
      <c r="G75" s="63">
        <f>SUM(G77:G83)</f>
        <v>2387.5</v>
      </c>
      <c r="H75" s="63">
        <f t="shared" ref="H75:I75" si="31">SUM(H77:H83)</f>
        <v>1368794.4</v>
      </c>
      <c r="I75" s="63">
        <f t="shared" si="31"/>
        <v>0</v>
      </c>
      <c r="J75" s="63">
        <f t="shared" si="29"/>
        <v>875472.9</v>
      </c>
      <c r="K75" s="63">
        <f>SUM(K77:K83)</f>
        <v>1050.2</v>
      </c>
      <c r="L75" s="63">
        <f>SUM(L77:L83)</f>
        <v>874422.7</v>
      </c>
      <c r="M75" s="63">
        <f t="shared" ref="M75" si="32">SUM(M77:M83)</f>
        <v>0</v>
      </c>
      <c r="N75" s="63">
        <f t="shared" si="13"/>
        <v>1392946.3</v>
      </c>
      <c r="O75" s="63">
        <f>SUM(O77:O83)</f>
        <v>4172.1000000000004</v>
      </c>
      <c r="P75" s="63">
        <f t="shared" ref="P75:Q75" si="33">SUM(P77:P83)</f>
        <v>1388774.2</v>
      </c>
      <c r="Q75" s="63">
        <f t="shared" si="33"/>
        <v>0</v>
      </c>
      <c r="R75" s="63">
        <f t="shared" si="30"/>
        <v>1399267.3</v>
      </c>
      <c r="S75" s="63">
        <f>SUM(S77:S83)</f>
        <v>4421.8</v>
      </c>
      <c r="T75" s="63">
        <f t="shared" ref="T75:U75" si="34">SUM(T77:T83)</f>
        <v>1394845.5</v>
      </c>
      <c r="U75" s="63">
        <f t="shared" si="34"/>
        <v>0</v>
      </c>
      <c r="V75" s="28">
        <f t="shared" si="4"/>
        <v>0.63800000000000001</v>
      </c>
    </row>
    <row r="76" spans="1:22" ht="18.75" x14ac:dyDescent="0.25">
      <c r="A76" s="14"/>
      <c r="B76" s="23" t="s">
        <v>24</v>
      </c>
      <c r="C76" s="24"/>
      <c r="D76" s="24"/>
      <c r="E76" s="24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28"/>
    </row>
    <row r="77" spans="1:22" ht="186.75" customHeight="1" x14ac:dyDescent="0.25">
      <c r="A77" s="14"/>
      <c r="B77" s="44" t="s">
        <v>111</v>
      </c>
      <c r="C77" s="31" t="s">
        <v>112</v>
      </c>
      <c r="D77" s="33" t="s">
        <v>113</v>
      </c>
      <c r="E77" s="31" t="s">
        <v>114</v>
      </c>
      <c r="F77" s="63">
        <f t="shared" si="0"/>
        <v>203.1</v>
      </c>
      <c r="G77" s="66">
        <v>0</v>
      </c>
      <c r="H77" s="66">
        <v>203.1</v>
      </c>
      <c r="I77" s="63"/>
      <c r="J77" s="63">
        <f t="shared" si="29"/>
        <v>135.4</v>
      </c>
      <c r="K77" s="75">
        <v>0</v>
      </c>
      <c r="L77" s="75">
        <v>135.41</v>
      </c>
      <c r="M77" s="63"/>
      <c r="N77" s="63">
        <f t="shared" si="13"/>
        <v>203.1</v>
      </c>
      <c r="O77" s="66">
        <v>0</v>
      </c>
      <c r="P77" s="66">
        <v>203.1</v>
      </c>
      <c r="Q77" s="63"/>
      <c r="R77" s="63">
        <f t="shared" si="30"/>
        <v>203.1</v>
      </c>
      <c r="S77" s="66">
        <v>0</v>
      </c>
      <c r="T77" s="66">
        <v>203.1</v>
      </c>
      <c r="U77" s="63"/>
      <c r="V77" s="28">
        <f t="shared" si="4"/>
        <v>0.66700000000000004</v>
      </c>
    </row>
    <row r="78" spans="1:22" ht="179.25" customHeight="1" x14ac:dyDescent="0.25">
      <c r="A78" s="14"/>
      <c r="B78" s="44" t="s">
        <v>111</v>
      </c>
      <c r="C78" s="31" t="s">
        <v>98</v>
      </c>
      <c r="D78" s="33" t="s">
        <v>99</v>
      </c>
      <c r="E78" s="31" t="s">
        <v>114</v>
      </c>
      <c r="F78" s="63">
        <f t="shared" si="0"/>
        <v>31623</v>
      </c>
      <c r="G78" s="66">
        <v>0</v>
      </c>
      <c r="H78" s="66">
        <v>31623</v>
      </c>
      <c r="I78" s="63"/>
      <c r="J78" s="63">
        <f t="shared" si="29"/>
        <v>19339.3</v>
      </c>
      <c r="K78" s="66">
        <v>0</v>
      </c>
      <c r="L78" s="66">
        <v>19339.3</v>
      </c>
      <c r="M78" s="63"/>
      <c r="N78" s="63">
        <f t="shared" si="13"/>
        <v>31623</v>
      </c>
      <c r="O78" s="66">
        <v>0</v>
      </c>
      <c r="P78" s="66">
        <v>31623</v>
      </c>
      <c r="Q78" s="63"/>
      <c r="R78" s="63">
        <f t="shared" si="30"/>
        <v>31623</v>
      </c>
      <c r="S78" s="66">
        <v>0</v>
      </c>
      <c r="T78" s="66">
        <v>31623</v>
      </c>
      <c r="U78" s="63"/>
      <c r="V78" s="28">
        <f t="shared" si="4"/>
        <v>0.61199999999999999</v>
      </c>
    </row>
    <row r="79" spans="1:22" ht="99" customHeight="1" x14ac:dyDescent="0.25">
      <c r="A79" s="14"/>
      <c r="B79" s="44" t="s">
        <v>115</v>
      </c>
      <c r="C79" s="31" t="s">
        <v>98</v>
      </c>
      <c r="D79" s="33" t="s">
        <v>99</v>
      </c>
      <c r="E79" s="31" t="s">
        <v>116</v>
      </c>
      <c r="F79" s="63">
        <f t="shared" si="0"/>
        <v>80880</v>
      </c>
      <c r="G79" s="66">
        <v>1617.5</v>
      </c>
      <c r="H79" s="66">
        <v>79262.5</v>
      </c>
      <c r="I79" s="63"/>
      <c r="J79" s="63">
        <f t="shared" si="29"/>
        <v>52514.1</v>
      </c>
      <c r="K79" s="66">
        <v>1050.2</v>
      </c>
      <c r="L79" s="66">
        <v>51463.93</v>
      </c>
      <c r="M79" s="63"/>
      <c r="N79" s="63">
        <f t="shared" si="13"/>
        <v>82107.199999999997</v>
      </c>
      <c r="O79" s="66">
        <v>1642.1</v>
      </c>
      <c r="P79" s="66">
        <v>80465.100000000006</v>
      </c>
      <c r="Q79" s="63"/>
      <c r="R79" s="63">
        <f t="shared" si="30"/>
        <v>83592.399999999994</v>
      </c>
      <c r="S79" s="66">
        <v>1671.8</v>
      </c>
      <c r="T79" s="66">
        <v>81920.600000000006</v>
      </c>
      <c r="U79" s="63"/>
      <c r="V79" s="28">
        <f t="shared" si="4"/>
        <v>0.64900000000000002</v>
      </c>
    </row>
    <row r="80" spans="1:22" ht="121.5" customHeight="1" x14ac:dyDescent="0.25">
      <c r="A80" s="14"/>
      <c r="B80" s="44" t="s">
        <v>117</v>
      </c>
      <c r="C80" s="31" t="s">
        <v>98</v>
      </c>
      <c r="D80" s="33" t="s">
        <v>99</v>
      </c>
      <c r="E80" s="31" t="s">
        <v>118</v>
      </c>
      <c r="F80" s="63">
        <f t="shared" si="0"/>
        <v>7000</v>
      </c>
      <c r="G80" s="66">
        <v>770</v>
      </c>
      <c r="H80" s="66">
        <v>6230</v>
      </c>
      <c r="I80" s="63"/>
      <c r="J80" s="63">
        <f t="shared" si="29"/>
        <v>0</v>
      </c>
      <c r="K80" s="63"/>
      <c r="L80" s="63"/>
      <c r="M80" s="63"/>
      <c r="N80" s="63">
        <f t="shared" si="13"/>
        <v>23000</v>
      </c>
      <c r="O80" s="66">
        <v>2530</v>
      </c>
      <c r="P80" s="66">
        <v>20470</v>
      </c>
      <c r="Q80" s="63"/>
      <c r="R80" s="63">
        <f t="shared" si="30"/>
        <v>25000</v>
      </c>
      <c r="S80" s="66">
        <v>2750</v>
      </c>
      <c r="T80" s="66">
        <v>22250</v>
      </c>
      <c r="U80" s="63"/>
      <c r="V80" s="28">
        <f t="shared" si="4"/>
        <v>0</v>
      </c>
    </row>
    <row r="81" spans="1:101" ht="150" customHeight="1" x14ac:dyDescent="0.25">
      <c r="A81" s="14"/>
      <c r="B81" s="44" t="s">
        <v>119</v>
      </c>
      <c r="C81" s="31" t="s">
        <v>98</v>
      </c>
      <c r="D81" s="33" t="s">
        <v>99</v>
      </c>
      <c r="E81" s="49" t="s">
        <v>120</v>
      </c>
      <c r="F81" s="63">
        <f t="shared" si="0"/>
        <v>1130786</v>
      </c>
      <c r="G81" s="66">
        <v>0</v>
      </c>
      <c r="H81" s="66">
        <v>1130786</v>
      </c>
      <c r="I81" s="66">
        <v>0</v>
      </c>
      <c r="J81" s="63">
        <f t="shared" ref="J81:J83" si="35">SUM(K81:M81)</f>
        <v>723905.8</v>
      </c>
      <c r="K81" s="66">
        <v>0</v>
      </c>
      <c r="L81" s="66">
        <v>723905.78</v>
      </c>
      <c r="M81" s="66">
        <v>0</v>
      </c>
      <c r="N81" s="63">
        <f t="shared" si="13"/>
        <v>1134188.8999999999</v>
      </c>
      <c r="O81" s="66">
        <v>0</v>
      </c>
      <c r="P81" s="66">
        <v>1134188.8999999999</v>
      </c>
      <c r="Q81" s="66"/>
      <c r="R81" s="63">
        <f t="shared" si="30"/>
        <v>1136117.3</v>
      </c>
      <c r="S81" s="66">
        <v>0</v>
      </c>
      <c r="T81" s="66">
        <v>1136117.3</v>
      </c>
      <c r="U81" s="66"/>
      <c r="V81" s="28">
        <f t="shared" si="4"/>
        <v>0.64</v>
      </c>
    </row>
    <row r="82" spans="1:101" ht="130.5" customHeight="1" x14ac:dyDescent="0.25">
      <c r="A82" s="14"/>
      <c r="B82" s="44" t="s">
        <v>121</v>
      </c>
      <c r="C82" s="31" t="s">
        <v>112</v>
      </c>
      <c r="D82" s="33" t="s">
        <v>113</v>
      </c>
      <c r="E82" s="49" t="s">
        <v>122</v>
      </c>
      <c r="F82" s="63">
        <f t="shared" si="0"/>
        <v>7108.9</v>
      </c>
      <c r="G82" s="66">
        <v>0</v>
      </c>
      <c r="H82" s="66">
        <v>7108.9</v>
      </c>
      <c r="I82" s="66"/>
      <c r="J82" s="63">
        <f t="shared" si="35"/>
        <v>4739.3</v>
      </c>
      <c r="K82" s="66">
        <v>0</v>
      </c>
      <c r="L82" s="66">
        <v>4739.28</v>
      </c>
      <c r="M82" s="66"/>
      <c r="N82" s="63">
        <f t="shared" si="13"/>
        <v>7379.7</v>
      </c>
      <c r="O82" s="66">
        <v>0</v>
      </c>
      <c r="P82" s="66">
        <v>7379.7</v>
      </c>
      <c r="Q82" s="66"/>
      <c r="R82" s="63">
        <f t="shared" si="30"/>
        <v>7549</v>
      </c>
      <c r="S82" s="66">
        <v>0</v>
      </c>
      <c r="T82" s="66">
        <v>7549</v>
      </c>
      <c r="U82" s="66"/>
      <c r="V82" s="28">
        <f t="shared" si="4"/>
        <v>0.66700000000000004</v>
      </c>
    </row>
    <row r="83" spans="1:101" ht="185.25" customHeight="1" x14ac:dyDescent="0.25">
      <c r="A83" s="14"/>
      <c r="B83" s="44" t="s">
        <v>121</v>
      </c>
      <c r="C83" s="31" t="s">
        <v>98</v>
      </c>
      <c r="D83" s="33" t="s">
        <v>99</v>
      </c>
      <c r="E83" s="49" t="s">
        <v>122</v>
      </c>
      <c r="F83" s="63">
        <f t="shared" ref="F83:F146" si="36">G83+H83+I83</f>
        <v>113580.9</v>
      </c>
      <c r="G83" s="66">
        <v>0</v>
      </c>
      <c r="H83" s="66">
        <v>113580.9</v>
      </c>
      <c r="I83" s="66">
        <v>0</v>
      </c>
      <c r="J83" s="63">
        <f>SUM(K83:M83)</f>
        <v>74839</v>
      </c>
      <c r="K83" s="66">
        <v>0</v>
      </c>
      <c r="L83" s="66">
        <v>74839</v>
      </c>
      <c r="M83" s="66"/>
      <c r="N83" s="63">
        <f t="shared" si="13"/>
        <v>114444.4</v>
      </c>
      <c r="O83" s="66">
        <v>0</v>
      </c>
      <c r="P83" s="66">
        <v>114444.4</v>
      </c>
      <c r="Q83" s="66">
        <v>0</v>
      </c>
      <c r="R83" s="63">
        <f t="shared" si="30"/>
        <v>115182.5</v>
      </c>
      <c r="S83" s="66">
        <v>0</v>
      </c>
      <c r="T83" s="66">
        <v>115182.5</v>
      </c>
      <c r="U83" s="66">
        <v>0</v>
      </c>
      <c r="V83" s="28">
        <f t="shared" ref="V83:V139" si="37">J83/F83</f>
        <v>0.65900000000000003</v>
      </c>
    </row>
    <row r="84" spans="1:101" s="45" customFormat="1" ht="43.9" customHeight="1" x14ac:dyDescent="0.2">
      <c r="A84" s="10" t="s">
        <v>123</v>
      </c>
      <c r="B84" s="26" t="s">
        <v>124</v>
      </c>
      <c r="C84" s="27" t="s">
        <v>23</v>
      </c>
      <c r="D84" s="46" t="s">
        <v>23</v>
      </c>
      <c r="E84" s="27" t="s">
        <v>23</v>
      </c>
      <c r="F84" s="63">
        <f t="shared" si="36"/>
        <v>180537.4</v>
      </c>
      <c r="G84" s="63">
        <f>G87+G86</f>
        <v>69062.600000000006</v>
      </c>
      <c r="H84" s="63">
        <f t="shared" ref="H84:I84" si="38">H87+H86</f>
        <v>93608.1</v>
      </c>
      <c r="I84" s="63">
        <f t="shared" si="38"/>
        <v>17866.7</v>
      </c>
      <c r="J84" s="63">
        <f>SUM(K84:M84)</f>
        <v>23208.400000000001</v>
      </c>
      <c r="K84" s="63">
        <f>K87+K86</f>
        <v>4327.8</v>
      </c>
      <c r="L84" s="63">
        <f t="shared" ref="L84:M84" si="39">L87+L86</f>
        <v>18002.400000000001</v>
      </c>
      <c r="M84" s="63">
        <f>M87+M86</f>
        <v>878.2</v>
      </c>
      <c r="N84" s="63">
        <f t="shared" si="13"/>
        <v>0</v>
      </c>
      <c r="O84" s="63">
        <f>O87+O86</f>
        <v>0</v>
      </c>
      <c r="P84" s="63">
        <f t="shared" ref="P84:Q84" si="40">P87+P86</f>
        <v>0</v>
      </c>
      <c r="Q84" s="63">
        <f t="shared" si="40"/>
        <v>0</v>
      </c>
      <c r="R84" s="63">
        <f t="shared" si="30"/>
        <v>0</v>
      </c>
      <c r="S84" s="63">
        <f>S87+S86</f>
        <v>0</v>
      </c>
      <c r="T84" s="63">
        <f t="shared" ref="T84:U84" si="41">T87+T86</f>
        <v>0</v>
      </c>
      <c r="U84" s="63">
        <f t="shared" si="41"/>
        <v>0</v>
      </c>
      <c r="V84" s="28">
        <f t="shared" si="37"/>
        <v>0.129</v>
      </c>
    </row>
    <row r="85" spans="1:101" ht="18" customHeight="1" x14ac:dyDescent="0.25">
      <c r="A85" s="14"/>
      <c r="B85" s="44" t="s">
        <v>24</v>
      </c>
      <c r="C85" s="31"/>
      <c r="D85" s="33"/>
      <c r="E85" s="31"/>
      <c r="F85" s="63"/>
      <c r="G85" s="66"/>
      <c r="H85" s="66"/>
      <c r="I85" s="66"/>
      <c r="J85" s="63"/>
      <c r="K85" s="66"/>
      <c r="L85" s="66"/>
      <c r="M85" s="66"/>
      <c r="N85" s="63"/>
      <c r="O85" s="66"/>
      <c r="P85" s="66"/>
      <c r="Q85" s="66"/>
      <c r="R85" s="63"/>
      <c r="S85" s="66"/>
      <c r="T85" s="66"/>
      <c r="U85" s="66"/>
      <c r="V85" s="28"/>
    </row>
    <row r="86" spans="1:101" ht="67.5" customHeight="1" x14ac:dyDescent="0.25">
      <c r="A86" s="14"/>
      <c r="B86" s="44" t="s">
        <v>125</v>
      </c>
      <c r="C86" s="31" t="s">
        <v>126</v>
      </c>
      <c r="D86" s="33" t="s">
        <v>127</v>
      </c>
      <c r="E86" s="31" t="s">
        <v>128</v>
      </c>
      <c r="F86" s="63">
        <f t="shared" si="36"/>
        <v>112706.9</v>
      </c>
      <c r="G86" s="66">
        <v>1910.4</v>
      </c>
      <c r="H86" s="66">
        <v>93608.1</v>
      </c>
      <c r="I86" s="66">
        <v>17188.400000000001</v>
      </c>
      <c r="J86" s="63">
        <f>SUM(K86:M86)</f>
        <v>18976.099999999999</v>
      </c>
      <c r="K86" s="66">
        <v>367.4</v>
      </c>
      <c r="L86" s="66">
        <v>18002.400000000001</v>
      </c>
      <c r="M86" s="66">
        <v>606.29999999999995</v>
      </c>
      <c r="N86" s="63">
        <f t="shared" si="13"/>
        <v>0</v>
      </c>
      <c r="O86" s="66"/>
      <c r="P86" s="66"/>
      <c r="Q86" s="66"/>
      <c r="R86" s="63">
        <f t="shared" si="30"/>
        <v>0</v>
      </c>
      <c r="S86" s="66"/>
      <c r="T86" s="66"/>
      <c r="U86" s="66"/>
      <c r="V86" s="28">
        <f t="shared" si="37"/>
        <v>0.16800000000000001</v>
      </c>
    </row>
    <row r="87" spans="1:101" ht="87.75" customHeight="1" x14ac:dyDescent="0.25">
      <c r="A87" s="14"/>
      <c r="B87" s="44" t="s">
        <v>129</v>
      </c>
      <c r="C87" s="31" t="s">
        <v>126</v>
      </c>
      <c r="D87" s="33" t="s">
        <v>127</v>
      </c>
      <c r="E87" s="31" t="s">
        <v>130</v>
      </c>
      <c r="F87" s="63">
        <f t="shared" si="36"/>
        <v>67830.5</v>
      </c>
      <c r="G87" s="66">
        <v>67152.2</v>
      </c>
      <c r="H87" s="66">
        <v>0</v>
      </c>
      <c r="I87" s="66">
        <v>678.3</v>
      </c>
      <c r="J87" s="63">
        <f>SUM(K87:M87)</f>
        <v>4232.3</v>
      </c>
      <c r="K87" s="66">
        <v>3960.4</v>
      </c>
      <c r="L87" s="66">
        <v>0</v>
      </c>
      <c r="M87" s="66">
        <v>271.89999999999998</v>
      </c>
      <c r="N87" s="63">
        <f t="shared" si="13"/>
        <v>0</v>
      </c>
      <c r="O87" s="66"/>
      <c r="P87" s="66"/>
      <c r="Q87" s="66"/>
      <c r="R87" s="63">
        <f t="shared" si="30"/>
        <v>0</v>
      </c>
      <c r="S87" s="66"/>
      <c r="T87" s="66"/>
      <c r="U87" s="66"/>
      <c r="V87" s="28">
        <f t="shared" si="37"/>
        <v>6.2E-2</v>
      </c>
    </row>
    <row r="88" spans="1:101" ht="38.450000000000003" customHeight="1" x14ac:dyDescent="0.25">
      <c r="A88" s="18" t="s">
        <v>131</v>
      </c>
      <c r="B88" s="19" t="s">
        <v>132</v>
      </c>
      <c r="C88" s="20" t="s">
        <v>23</v>
      </c>
      <c r="D88" s="20" t="s">
        <v>23</v>
      </c>
      <c r="E88" s="20" t="s">
        <v>23</v>
      </c>
      <c r="F88" s="65">
        <f t="shared" si="36"/>
        <v>0</v>
      </c>
      <c r="G88" s="65">
        <f>G92+G89</f>
        <v>0</v>
      </c>
      <c r="H88" s="65">
        <f t="shared" ref="H88:I88" si="42">H92+H89</f>
        <v>0</v>
      </c>
      <c r="I88" s="65">
        <f t="shared" si="42"/>
        <v>0</v>
      </c>
      <c r="J88" s="65">
        <f t="shared" ref="J88:J91" si="43">K88+L88+M88</f>
        <v>0</v>
      </c>
      <c r="K88" s="65">
        <f>K92+K89</f>
        <v>0</v>
      </c>
      <c r="L88" s="65">
        <f t="shared" ref="L88:M88" si="44">L92+L89</f>
        <v>0</v>
      </c>
      <c r="M88" s="65">
        <f t="shared" si="44"/>
        <v>0</v>
      </c>
      <c r="N88" s="65">
        <f t="shared" si="13"/>
        <v>71855.3</v>
      </c>
      <c r="O88" s="65">
        <f>O92+O89</f>
        <v>1437.1</v>
      </c>
      <c r="P88" s="65">
        <f t="shared" ref="P88:Q88" si="45">P92+P89</f>
        <v>70418.2</v>
      </c>
      <c r="Q88" s="65">
        <f t="shared" si="45"/>
        <v>0</v>
      </c>
      <c r="R88" s="65">
        <f t="shared" si="30"/>
        <v>89243.1</v>
      </c>
      <c r="S88" s="65">
        <f>S92+S89</f>
        <v>1784.9</v>
      </c>
      <c r="T88" s="65">
        <f t="shared" ref="T88:U88" si="46">T92+T89</f>
        <v>87458.2</v>
      </c>
      <c r="U88" s="65">
        <f t="shared" si="46"/>
        <v>0</v>
      </c>
      <c r="V88" s="21" t="e">
        <f t="shared" si="37"/>
        <v>#DIV/0!</v>
      </c>
    </row>
    <row r="89" spans="1:101" ht="38.450000000000003" customHeight="1" x14ac:dyDescent="0.25">
      <c r="A89" s="10" t="s">
        <v>133</v>
      </c>
      <c r="B89" s="26" t="s">
        <v>134</v>
      </c>
      <c r="C89" s="27" t="s">
        <v>23</v>
      </c>
      <c r="D89" s="27" t="s">
        <v>23</v>
      </c>
      <c r="E89" s="27" t="s">
        <v>23</v>
      </c>
      <c r="F89" s="63">
        <f t="shared" si="36"/>
        <v>0</v>
      </c>
      <c r="G89" s="63">
        <f>G91</f>
        <v>0</v>
      </c>
      <c r="H89" s="63">
        <f t="shared" ref="H89:I89" si="47">H91</f>
        <v>0</v>
      </c>
      <c r="I89" s="63">
        <f t="shared" si="47"/>
        <v>0</v>
      </c>
      <c r="J89" s="63">
        <f t="shared" si="43"/>
        <v>0</v>
      </c>
      <c r="K89" s="63">
        <f>K91</f>
        <v>0</v>
      </c>
      <c r="L89" s="63">
        <f t="shared" ref="L89:M89" si="48">L91</f>
        <v>0</v>
      </c>
      <c r="M89" s="63">
        <f t="shared" si="48"/>
        <v>0</v>
      </c>
      <c r="N89" s="63">
        <f t="shared" si="13"/>
        <v>58601.5</v>
      </c>
      <c r="O89" s="63">
        <f>O91</f>
        <v>1172</v>
      </c>
      <c r="P89" s="63">
        <f t="shared" ref="P89:Q89" si="49">P91</f>
        <v>57429.5</v>
      </c>
      <c r="Q89" s="63">
        <f t="shared" si="49"/>
        <v>0</v>
      </c>
      <c r="R89" s="63">
        <f t="shared" si="30"/>
        <v>89243.1</v>
      </c>
      <c r="S89" s="63">
        <f>S91</f>
        <v>1784.9</v>
      </c>
      <c r="T89" s="63">
        <f t="shared" ref="T89:U89" si="50">T91</f>
        <v>87458.2</v>
      </c>
      <c r="U89" s="63">
        <f t="shared" si="50"/>
        <v>0</v>
      </c>
      <c r="V89" s="38" t="e">
        <f t="shared" si="37"/>
        <v>#DIV/0!</v>
      </c>
    </row>
    <row r="90" spans="1:101" ht="15.75" customHeight="1" x14ac:dyDescent="0.25">
      <c r="A90" s="10"/>
      <c r="B90" s="44" t="s">
        <v>24</v>
      </c>
      <c r="C90" s="27"/>
      <c r="D90" s="27"/>
      <c r="E90" s="27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38"/>
    </row>
    <row r="91" spans="1:101" ht="142.5" customHeight="1" x14ac:dyDescent="0.25">
      <c r="A91" s="10"/>
      <c r="B91" s="44" t="s">
        <v>135</v>
      </c>
      <c r="C91" s="31" t="s">
        <v>98</v>
      </c>
      <c r="D91" s="33" t="s">
        <v>99</v>
      </c>
      <c r="E91" s="31" t="s">
        <v>136</v>
      </c>
      <c r="F91" s="63">
        <f t="shared" si="36"/>
        <v>0</v>
      </c>
      <c r="G91" s="66"/>
      <c r="H91" s="66"/>
      <c r="I91" s="63"/>
      <c r="J91" s="63">
        <f t="shared" si="43"/>
        <v>0</v>
      </c>
      <c r="K91" s="63"/>
      <c r="L91" s="63"/>
      <c r="M91" s="63"/>
      <c r="N91" s="63">
        <f t="shared" si="13"/>
        <v>58601.5</v>
      </c>
      <c r="O91" s="66">
        <v>1172</v>
      </c>
      <c r="P91" s="66">
        <v>57429.5</v>
      </c>
      <c r="Q91" s="63"/>
      <c r="R91" s="63">
        <f t="shared" si="30"/>
        <v>89243.1</v>
      </c>
      <c r="S91" s="66">
        <v>1784.9</v>
      </c>
      <c r="T91" s="66">
        <v>87458.2</v>
      </c>
      <c r="U91" s="63"/>
      <c r="V91" s="38" t="e">
        <f t="shared" si="37"/>
        <v>#DIV/0!</v>
      </c>
    </row>
    <row r="92" spans="1:101" ht="39.75" customHeight="1" x14ac:dyDescent="0.25">
      <c r="A92" s="10" t="s">
        <v>137</v>
      </c>
      <c r="B92" s="26" t="s">
        <v>138</v>
      </c>
      <c r="C92" s="48" t="s">
        <v>23</v>
      </c>
      <c r="D92" s="48" t="s">
        <v>23</v>
      </c>
      <c r="E92" s="48" t="s">
        <v>23</v>
      </c>
      <c r="F92" s="63">
        <f t="shared" si="36"/>
        <v>0</v>
      </c>
      <c r="G92" s="63">
        <f t="shared" ref="G92:M92" si="51">SUM(G94:G94)</f>
        <v>0</v>
      </c>
      <c r="H92" s="63">
        <f t="shared" si="51"/>
        <v>0</v>
      </c>
      <c r="I92" s="63">
        <f t="shared" si="51"/>
        <v>0</v>
      </c>
      <c r="J92" s="63">
        <f t="shared" si="51"/>
        <v>0</v>
      </c>
      <c r="K92" s="63">
        <f t="shared" si="51"/>
        <v>0</v>
      </c>
      <c r="L92" s="63">
        <f t="shared" si="51"/>
        <v>0</v>
      </c>
      <c r="M92" s="63">
        <f t="shared" si="51"/>
        <v>0</v>
      </c>
      <c r="N92" s="63">
        <f t="shared" si="13"/>
        <v>13253.8</v>
      </c>
      <c r="O92" s="63">
        <f>SUM(O94:O94)</f>
        <v>265.10000000000002</v>
      </c>
      <c r="P92" s="63">
        <f>SUM(P94:P94)</f>
        <v>12988.7</v>
      </c>
      <c r="Q92" s="63">
        <f>SUM(Q94:Q94)</f>
        <v>0</v>
      </c>
      <c r="R92" s="63">
        <f t="shared" si="30"/>
        <v>0</v>
      </c>
      <c r="S92" s="63">
        <f>SUM(S94:S94)</f>
        <v>0</v>
      </c>
      <c r="T92" s="63">
        <f>SUM(T94:T94)</f>
        <v>0</v>
      </c>
      <c r="U92" s="63">
        <f>SUM(U94:U94)</f>
        <v>0</v>
      </c>
      <c r="V92" s="28" t="e">
        <f t="shared" si="37"/>
        <v>#DIV/0!</v>
      </c>
    </row>
    <row r="93" spans="1:101" ht="18.75" x14ac:dyDescent="0.25">
      <c r="A93" s="14"/>
      <c r="B93" s="44" t="s">
        <v>24</v>
      </c>
      <c r="C93" s="24"/>
      <c r="D93" s="34"/>
      <c r="E93" s="50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28"/>
    </row>
    <row r="94" spans="1:101" ht="76.5" customHeight="1" x14ac:dyDescent="0.25">
      <c r="A94" s="14"/>
      <c r="B94" s="44" t="s">
        <v>139</v>
      </c>
      <c r="C94" s="33" t="s">
        <v>140</v>
      </c>
      <c r="D94" s="33" t="s">
        <v>141</v>
      </c>
      <c r="E94" s="49" t="s">
        <v>142</v>
      </c>
      <c r="F94" s="63">
        <f t="shared" si="36"/>
        <v>0</v>
      </c>
      <c r="G94" s="66">
        <v>0</v>
      </c>
      <c r="H94" s="66"/>
      <c r="I94" s="66"/>
      <c r="J94" s="63">
        <f>SUM(K94:M94)</f>
        <v>0</v>
      </c>
      <c r="K94" s="66">
        <v>0</v>
      </c>
      <c r="L94" s="66"/>
      <c r="M94" s="66"/>
      <c r="N94" s="63">
        <f t="shared" si="13"/>
        <v>13253.8</v>
      </c>
      <c r="O94" s="66">
        <v>265.10000000000002</v>
      </c>
      <c r="P94" s="66">
        <v>12988.7</v>
      </c>
      <c r="Q94" s="66"/>
      <c r="R94" s="63">
        <f t="shared" si="30"/>
        <v>0</v>
      </c>
      <c r="S94" s="66">
        <v>0</v>
      </c>
      <c r="T94" s="66"/>
      <c r="U94" s="66"/>
      <c r="V94" s="28" t="e">
        <f t="shared" si="37"/>
        <v>#DIV/0!</v>
      </c>
    </row>
    <row r="95" spans="1:101" s="51" customFormat="1" ht="48" customHeight="1" x14ac:dyDescent="0.25">
      <c r="A95" s="18" t="s">
        <v>143</v>
      </c>
      <c r="B95" s="19" t="s">
        <v>144</v>
      </c>
      <c r="C95" s="20" t="s">
        <v>23</v>
      </c>
      <c r="D95" s="20" t="s">
        <v>23</v>
      </c>
      <c r="E95" s="20" t="s">
        <v>23</v>
      </c>
      <c r="F95" s="65">
        <f t="shared" si="36"/>
        <v>1330.9</v>
      </c>
      <c r="G95" s="65">
        <f>G96</f>
        <v>0</v>
      </c>
      <c r="H95" s="65">
        <f t="shared" ref="H95:I95" si="52">H96</f>
        <v>1330.9</v>
      </c>
      <c r="I95" s="65">
        <f t="shared" si="52"/>
        <v>0</v>
      </c>
      <c r="J95" s="65">
        <f t="shared" ref="J95:J112" si="53">K95+L95+M95</f>
        <v>690</v>
      </c>
      <c r="K95" s="65">
        <f>K96</f>
        <v>0</v>
      </c>
      <c r="L95" s="65">
        <f t="shared" ref="L95:M95" si="54">L96</f>
        <v>690</v>
      </c>
      <c r="M95" s="65">
        <f t="shared" si="54"/>
        <v>0</v>
      </c>
      <c r="N95" s="65">
        <f t="shared" si="13"/>
        <v>67518.3</v>
      </c>
      <c r="O95" s="65">
        <f>O96</f>
        <v>0</v>
      </c>
      <c r="P95" s="65">
        <f t="shared" ref="P95:Q95" si="55">P96</f>
        <v>67518.3</v>
      </c>
      <c r="Q95" s="65">
        <f t="shared" si="55"/>
        <v>0</v>
      </c>
      <c r="R95" s="65">
        <f t="shared" si="30"/>
        <v>76976.899999999994</v>
      </c>
      <c r="S95" s="65">
        <f>S96</f>
        <v>0</v>
      </c>
      <c r="T95" s="65">
        <f t="shared" ref="T95:U95" si="56">T96</f>
        <v>76976.899999999994</v>
      </c>
      <c r="U95" s="65">
        <f t="shared" si="56"/>
        <v>0</v>
      </c>
      <c r="V95" s="21">
        <f t="shared" si="37"/>
        <v>0.51800000000000002</v>
      </c>
      <c r="W95" s="1"/>
      <c r="X95" s="7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</row>
    <row r="96" spans="1:101" ht="28.15" customHeight="1" x14ac:dyDescent="0.25">
      <c r="A96" s="10" t="s">
        <v>145</v>
      </c>
      <c r="B96" s="26" t="s">
        <v>146</v>
      </c>
      <c r="C96" s="27" t="s">
        <v>23</v>
      </c>
      <c r="D96" s="46" t="s">
        <v>23</v>
      </c>
      <c r="E96" s="27" t="s">
        <v>23</v>
      </c>
      <c r="F96" s="63">
        <f t="shared" si="36"/>
        <v>1330.9</v>
      </c>
      <c r="G96" s="63">
        <f>G101+G98+G99+G100</f>
        <v>0</v>
      </c>
      <c r="H96" s="63">
        <f t="shared" ref="H96:I96" si="57">H101+H98+H99+H100</f>
        <v>1330.9</v>
      </c>
      <c r="I96" s="63">
        <f t="shared" si="57"/>
        <v>0</v>
      </c>
      <c r="J96" s="63">
        <f t="shared" si="53"/>
        <v>690</v>
      </c>
      <c r="K96" s="63">
        <f>K98+K101+K99+K100</f>
        <v>0</v>
      </c>
      <c r="L96" s="63">
        <f t="shared" ref="L96:M96" si="58">L98+L101+L99+L100</f>
        <v>690</v>
      </c>
      <c r="M96" s="63">
        <f t="shared" si="58"/>
        <v>0</v>
      </c>
      <c r="N96" s="63">
        <f t="shared" si="13"/>
        <v>67518.3</v>
      </c>
      <c r="O96" s="63">
        <f>O101+O98+O99+O100</f>
        <v>0</v>
      </c>
      <c r="P96" s="63">
        <f t="shared" ref="P96:Q96" si="59">P101+P98+P99+P100</f>
        <v>67518.3</v>
      </c>
      <c r="Q96" s="63">
        <f t="shared" si="59"/>
        <v>0</v>
      </c>
      <c r="R96" s="63">
        <f t="shared" si="30"/>
        <v>76976.899999999994</v>
      </c>
      <c r="S96" s="63">
        <f>S101+S98+S99+S100</f>
        <v>0</v>
      </c>
      <c r="T96" s="63">
        <f t="shared" ref="T96:U96" si="60">T101+T98+T99+T100</f>
        <v>76976.899999999994</v>
      </c>
      <c r="U96" s="63">
        <f t="shared" si="60"/>
        <v>0</v>
      </c>
      <c r="V96" s="28">
        <f t="shared" si="37"/>
        <v>0.51800000000000002</v>
      </c>
    </row>
    <row r="97" spans="1:101" ht="21" customHeight="1" x14ac:dyDescent="0.25">
      <c r="A97" s="14"/>
      <c r="B97" s="23" t="s">
        <v>24</v>
      </c>
      <c r="C97" s="31"/>
      <c r="D97" s="33"/>
      <c r="E97" s="31"/>
      <c r="F97" s="63"/>
      <c r="G97" s="66"/>
      <c r="H97" s="66"/>
      <c r="I97" s="66"/>
      <c r="J97" s="63"/>
      <c r="K97" s="66"/>
      <c r="L97" s="66"/>
      <c r="M97" s="66"/>
      <c r="N97" s="63"/>
      <c r="O97" s="66"/>
      <c r="P97" s="66"/>
      <c r="Q97" s="66"/>
      <c r="R97" s="63"/>
      <c r="S97" s="66"/>
      <c r="T97" s="66"/>
      <c r="U97" s="66"/>
      <c r="V97" s="28"/>
    </row>
    <row r="98" spans="1:101" ht="69" customHeight="1" x14ac:dyDescent="0.25">
      <c r="A98" s="14"/>
      <c r="B98" s="44" t="s">
        <v>147</v>
      </c>
      <c r="C98" s="31" t="s">
        <v>148</v>
      </c>
      <c r="D98" s="33" t="s">
        <v>149</v>
      </c>
      <c r="E98" s="31" t="s">
        <v>150</v>
      </c>
      <c r="F98" s="63">
        <f t="shared" si="36"/>
        <v>0</v>
      </c>
      <c r="G98" s="66">
        <v>0</v>
      </c>
      <c r="H98" s="66">
        <v>0</v>
      </c>
      <c r="I98" s="66"/>
      <c r="J98" s="63">
        <f t="shared" si="53"/>
        <v>0</v>
      </c>
      <c r="K98" s="66"/>
      <c r="L98" s="66">
        <v>0</v>
      </c>
      <c r="M98" s="66"/>
      <c r="N98" s="63">
        <f t="shared" si="13"/>
        <v>5581</v>
      </c>
      <c r="O98" s="66">
        <v>0</v>
      </c>
      <c r="P98" s="66">
        <v>5581</v>
      </c>
      <c r="Q98" s="66"/>
      <c r="R98" s="63">
        <f t="shared" si="30"/>
        <v>32243.7</v>
      </c>
      <c r="S98" s="66">
        <v>0</v>
      </c>
      <c r="T98" s="66">
        <v>32243.7</v>
      </c>
      <c r="U98" s="66"/>
      <c r="V98" s="28" t="e">
        <f t="shared" si="37"/>
        <v>#DIV/0!</v>
      </c>
    </row>
    <row r="99" spans="1:101" ht="69" customHeight="1" x14ac:dyDescent="0.25">
      <c r="A99" s="14"/>
      <c r="B99" s="44" t="s">
        <v>151</v>
      </c>
      <c r="C99" s="31" t="s">
        <v>148</v>
      </c>
      <c r="D99" s="33" t="s">
        <v>149</v>
      </c>
      <c r="E99" s="31" t="s">
        <v>152</v>
      </c>
      <c r="F99" s="63">
        <f t="shared" si="36"/>
        <v>0</v>
      </c>
      <c r="G99" s="66">
        <v>0</v>
      </c>
      <c r="H99" s="66">
        <v>0</v>
      </c>
      <c r="I99" s="66"/>
      <c r="J99" s="63">
        <f t="shared" si="53"/>
        <v>0</v>
      </c>
      <c r="K99" s="66"/>
      <c r="L99" s="66"/>
      <c r="M99" s="66"/>
      <c r="N99" s="63">
        <f t="shared" si="13"/>
        <v>9559.2000000000007</v>
      </c>
      <c r="O99" s="66">
        <v>0</v>
      </c>
      <c r="P99" s="66">
        <v>9559.2000000000007</v>
      </c>
      <c r="Q99" s="66"/>
      <c r="R99" s="63">
        <f t="shared" si="30"/>
        <v>6042.4</v>
      </c>
      <c r="S99" s="66">
        <v>0</v>
      </c>
      <c r="T99" s="66">
        <v>6042.4</v>
      </c>
      <c r="U99" s="66"/>
      <c r="V99" s="28" t="e">
        <f t="shared" si="37"/>
        <v>#DIV/0!</v>
      </c>
    </row>
    <row r="100" spans="1:101" ht="69" customHeight="1" x14ac:dyDescent="0.25">
      <c r="A100" s="14"/>
      <c r="B100" s="44" t="s">
        <v>153</v>
      </c>
      <c r="C100" s="31" t="s">
        <v>148</v>
      </c>
      <c r="D100" s="33" t="s">
        <v>149</v>
      </c>
      <c r="E100" s="31" t="s">
        <v>154</v>
      </c>
      <c r="F100" s="63">
        <f t="shared" si="36"/>
        <v>1330.9</v>
      </c>
      <c r="G100" s="66">
        <v>0</v>
      </c>
      <c r="H100" s="66">
        <v>1330.9</v>
      </c>
      <c r="I100" s="66"/>
      <c r="J100" s="63">
        <f t="shared" si="53"/>
        <v>690</v>
      </c>
      <c r="K100" s="66">
        <v>0</v>
      </c>
      <c r="L100" s="66">
        <v>690</v>
      </c>
      <c r="M100" s="66"/>
      <c r="N100" s="63">
        <f t="shared" si="13"/>
        <v>1560.6</v>
      </c>
      <c r="O100" s="66">
        <v>0</v>
      </c>
      <c r="P100" s="66">
        <v>1560.6</v>
      </c>
      <c r="Q100" s="66"/>
      <c r="R100" s="63">
        <f t="shared" si="30"/>
        <v>2109.6</v>
      </c>
      <c r="S100" s="66">
        <v>0</v>
      </c>
      <c r="T100" s="66">
        <v>2109.6</v>
      </c>
      <c r="U100" s="66"/>
      <c r="V100" s="28">
        <f t="shared" si="37"/>
        <v>0.51800000000000002</v>
      </c>
    </row>
    <row r="101" spans="1:101" ht="97.5" customHeight="1" x14ac:dyDescent="0.25">
      <c r="A101" s="14"/>
      <c r="B101" s="44" t="s">
        <v>155</v>
      </c>
      <c r="C101" s="31" t="s">
        <v>148</v>
      </c>
      <c r="D101" s="33" t="s">
        <v>149</v>
      </c>
      <c r="E101" s="31" t="s">
        <v>156</v>
      </c>
      <c r="F101" s="63">
        <f t="shared" si="36"/>
        <v>0</v>
      </c>
      <c r="G101" s="66">
        <v>0</v>
      </c>
      <c r="H101" s="66">
        <v>0</v>
      </c>
      <c r="I101" s="66"/>
      <c r="J101" s="63">
        <f t="shared" si="53"/>
        <v>0</v>
      </c>
      <c r="K101" s="66"/>
      <c r="L101" s="66">
        <v>0</v>
      </c>
      <c r="M101" s="66"/>
      <c r="N101" s="63">
        <f t="shared" si="13"/>
        <v>50817.5</v>
      </c>
      <c r="O101" s="66">
        <v>0</v>
      </c>
      <c r="P101" s="66">
        <v>50817.5</v>
      </c>
      <c r="Q101" s="66"/>
      <c r="R101" s="63">
        <f t="shared" si="30"/>
        <v>36581.199999999997</v>
      </c>
      <c r="S101" s="66">
        <v>0</v>
      </c>
      <c r="T101" s="66">
        <v>36581.199999999997</v>
      </c>
      <c r="U101" s="66"/>
      <c r="V101" s="28" t="e">
        <f t="shared" si="37"/>
        <v>#DIV/0!</v>
      </c>
    </row>
    <row r="102" spans="1:101" s="51" customFormat="1" ht="39" customHeight="1" x14ac:dyDescent="0.25">
      <c r="A102" s="18" t="s">
        <v>157</v>
      </c>
      <c r="B102" s="93" t="s">
        <v>158</v>
      </c>
      <c r="C102" s="20" t="s">
        <v>23</v>
      </c>
      <c r="D102" s="20" t="s">
        <v>23</v>
      </c>
      <c r="E102" s="20" t="s">
        <v>23</v>
      </c>
      <c r="F102" s="65">
        <f t="shared" si="36"/>
        <v>8026745.7999999998</v>
      </c>
      <c r="G102" s="65">
        <f>G103+G125+G113+G117+G121+G108</f>
        <v>3689951.5</v>
      </c>
      <c r="H102" s="65">
        <f t="shared" ref="H102:I102" si="61">H103+H125+H113+H117+H121+H108</f>
        <v>3771772.4</v>
      </c>
      <c r="I102" s="65">
        <f t="shared" si="61"/>
        <v>565021.9</v>
      </c>
      <c r="J102" s="65">
        <f t="shared" si="53"/>
        <v>2208864.6</v>
      </c>
      <c r="K102" s="65">
        <f>K103+K125+K113+K117+K121+K108</f>
        <v>437843.7</v>
      </c>
      <c r="L102" s="65">
        <f t="shared" ref="L102:M102" si="62">L103+L125+L113+L117+L121+L108</f>
        <v>1629675.8</v>
      </c>
      <c r="M102" s="65">
        <f t="shared" si="62"/>
        <v>141345.1</v>
      </c>
      <c r="N102" s="65">
        <f t="shared" si="13"/>
        <v>7559382.5999999996</v>
      </c>
      <c r="O102" s="65">
        <f>O103+O125+O113+O117+O121+O108</f>
        <v>2574343.7000000002</v>
      </c>
      <c r="P102" s="65">
        <f t="shared" ref="P102:Q102" si="63">P103+P125+P113+P117+P121+P108</f>
        <v>4869200.5999999996</v>
      </c>
      <c r="Q102" s="65">
        <f t="shared" si="63"/>
        <v>115838.3</v>
      </c>
      <c r="R102" s="65">
        <f t="shared" si="30"/>
        <v>7300916.7000000002</v>
      </c>
      <c r="S102" s="65">
        <f>S103+S125+S113+S117+S121+S108</f>
        <v>1861447.1</v>
      </c>
      <c r="T102" s="65">
        <f t="shared" ref="T102:U102" si="64">T103+T125+T113+T117+T121+T108</f>
        <v>5313120.9000000004</v>
      </c>
      <c r="U102" s="65">
        <f t="shared" si="64"/>
        <v>126348.7</v>
      </c>
      <c r="V102" s="21">
        <f t="shared" si="37"/>
        <v>0.27500000000000002</v>
      </c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</row>
    <row r="103" spans="1:101" ht="36.75" customHeight="1" x14ac:dyDescent="0.25">
      <c r="A103" s="10" t="s">
        <v>159</v>
      </c>
      <c r="B103" s="26" t="s">
        <v>160</v>
      </c>
      <c r="C103" s="48" t="s">
        <v>23</v>
      </c>
      <c r="D103" s="48" t="s">
        <v>23</v>
      </c>
      <c r="E103" s="48" t="s">
        <v>23</v>
      </c>
      <c r="F103" s="63">
        <f t="shared" si="36"/>
        <v>6450275</v>
      </c>
      <c r="G103" s="63">
        <f>SUM(G105:G107)</f>
        <v>3182326.8</v>
      </c>
      <c r="H103" s="63">
        <f t="shared" ref="H103:I103" si="65">SUM(H105:H107)</f>
        <v>2828889.4</v>
      </c>
      <c r="I103" s="63">
        <f t="shared" si="65"/>
        <v>439058.8</v>
      </c>
      <c r="J103" s="63">
        <f t="shared" si="53"/>
        <v>1820695</v>
      </c>
      <c r="K103" s="63">
        <f>SUM(K105:K107)</f>
        <v>317032.2</v>
      </c>
      <c r="L103" s="63">
        <f t="shared" ref="L103:M103" si="66">SUM(L105:L107)</f>
        <v>1389053.8</v>
      </c>
      <c r="M103" s="63">
        <f t="shared" si="66"/>
        <v>114609</v>
      </c>
      <c r="N103" s="63">
        <f t="shared" si="13"/>
        <v>6743791.4000000004</v>
      </c>
      <c r="O103" s="63">
        <f>SUM(O105:O107)</f>
        <v>2237280.7999999998</v>
      </c>
      <c r="P103" s="63">
        <f t="shared" ref="P103:Q103" si="67">SUM(P105:P107)</f>
        <v>4443510.5999999996</v>
      </c>
      <c r="Q103" s="63">
        <f t="shared" si="67"/>
        <v>63000</v>
      </c>
      <c r="R103" s="63">
        <f t="shared" si="30"/>
        <v>6631776.0999999996</v>
      </c>
      <c r="S103" s="63">
        <f>SUM(S105:S107)</f>
        <v>1661475.2</v>
      </c>
      <c r="T103" s="63">
        <f t="shared" ref="T103:U103" si="68">SUM(T105:T107)</f>
        <v>4907300.9000000004</v>
      </c>
      <c r="U103" s="63">
        <f t="shared" si="68"/>
        <v>63000</v>
      </c>
      <c r="V103" s="28">
        <f t="shared" si="37"/>
        <v>0.28199999999999997</v>
      </c>
    </row>
    <row r="104" spans="1:101" ht="18.75" x14ac:dyDescent="0.25">
      <c r="A104" s="14"/>
      <c r="B104" s="23" t="s">
        <v>24</v>
      </c>
      <c r="C104" s="24"/>
      <c r="D104" s="24"/>
      <c r="E104" s="24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28"/>
    </row>
    <row r="105" spans="1:101" ht="90.6" customHeight="1" x14ac:dyDescent="0.25">
      <c r="A105" s="14"/>
      <c r="B105" s="44" t="s">
        <v>161</v>
      </c>
      <c r="C105" s="33" t="s">
        <v>162</v>
      </c>
      <c r="D105" s="33" t="s">
        <v>163</v>
      </c>
      <c r="E105" s="80" t="s">
        <v>164</v>
      </c>
      <c r="F105" s="63">
        <f t="shared" si="36"/>
        <v>2886622.5</v>
      </c>
      <c r="G105" s="66">
        <v>57733.1</v>
      </c>
      <c r="H105" s="66">
        <v>2828889.4</v>
      </c>
      <c r="I105" s="66">
        <v>0</v>
      </c>
      <c r="J105" s="63">
        <f t="shared" si="53"/>
        <v>1417402.2</v>
      </c>
      <c r="K105" s="66">
        <v>28348.400000000001</v>
      </c>
      <c r="L105" s="66">
        <v>1389053.75</v>
      </c>
      <c r="M105" s="66">
        <v>0</v>
      </c>
      <c r="N105" s="63">
        <f t="shared" ref="N105:N112" si="69">O105+P105+Q105</f>
        <v>4534194.5999999996</v>
      </c>
      <c r="O105" s="66">
        <v>90684</v>
      </c>
      <c r="P105" s="66">
        <v>4443510.5999999996</v>
      </c>
      <c r="Q105" s="66">
        <v>0</v>
      </c>
      <c r="R105" s="63">
        <f t="shared" si="30"/>
        <v>5007449.9000000004</v>
      </c>
      <c r="S105" s="66">
        <v>100149</v>
      </c>
      <c r="T105" s="66">
        <v>4907300.9000000004</v>
      </c>
      <c r="U105" s="66">
        <v>0</v>
      </c>
      <c r="V105" s="28">
        <f t="shared" si="37"/>
        <v>0.49099999999999999</v>
      </c>
    </row>
    <row r="106" spans="1:101" ht="117" customHeight="1" x14ac:dyDescent="0.25">
      <c r="A106" s="14"/>
      <c r="B106" s="44" t="s">
        <v>165</v>
      </c>
      <c r="C106" s="33" t="s">
        <v>162</v>
      </c>
      <c r="D106" s="33" t="s">
        <v>163</v>
      </c>
      <c r="E106" s="94" t="s">
        <v>166</v>
      </c>
      <c r="F106" s="63">
        <f t="shared" si="36"/>
        <v>2573387.6</v>
      </c>
      <c r="G106" s="66">
        <v>2481224.88</v>
      </c>
      <c r="H106" s="66">
        <v>0</v>
      </c>
      <c r="I106" s="66">
        <v>92162.7</v>
      </c>
      <c r="J106" s="63">
        <f t="shared" si="53"/>
        <v>339883.2</v>
      </c>
      <c r="K106" s="66">
        <v>247771</v>
      </c>
      <c r="L106" s="66">
        <v>0</v>
      </c>
      <c r="M106" s="66">
        <v>92112.2</v>
      </c>
      <c r="N106" s="63">
        <f t="shared" si="69"/>
        <v>1429596.8</v>
      </c>
      <c r="O106" s="66">
        <v>1429596.8</v>
      </c>
      <c r="P106" s="66">
        <v>0</v>
      </c>
      <c r="Q106" s="75">
        <v>0</v>
      </c>
      <c r="R106" s="63">
        <f t="shared" si="30"/>
        <v>1561326.2</v>
      </c>
      <c r="S106" s="66">
        <v>1561326.2</v>
      </c>
      <c r="T106" s="66">
        <v>0</v>
      </c>
      <c r="U106" s="75">
        <v>0</v>
      </c>
      <c r="V106" s="28">
        <f t="shared" si="37"/>
        <v>0.13200000000000001</v>
      </c>
      <c r="W106" s="7"/>
      <c r="X106" s="7"/>
    </row>
    <row r="107" spans="1:101" ht="159.75" customHeight="1" x14ac:dyDescent="0.25">
      <c r="A107" s="14"/>
      <c r="B107" s="44" t="s">
        <v>294</v>
      </c>
      <c r="C107" s="33" t="s">
        <v>162</v>
      </c>
      <c r="D107" s="33" t="s">
        <v>163</v>
      </c>
      <c r="E107" s="74" t="s">
        <v>293</v>
      </c>
      <c r="F107" s="63">
        <f t="shared" si="36"/>
        <v>990264.9</v>
      </c>
      <c r="G107" s="66">
        <v>643368.80000000005</v>
      </c>
      <c r="H107" s="66">
        <v>0</v>
      </c>
      <c r="I107" s="66">
        <v>346896.1</v>
      </c>
      <c r="J107" s="63">
        <f t="shared" si="53"/>
        <v>63409.599999999999</v>
      </c>
      <c r="K107" s="66">
        <v>40912.800000000003</v>
      </c>
      <c r="L107" s="66">
        <v>0</v>
      </c>
      <c r="M107" s="66">
        <v>22496.799999999999</v>
      </c>
      <c r="N107" s="63">
        <f t="shared" si="69"/>
        <v>780000</v>
      </c>
      <c r="O107" s="66">
        <v>717000</v>
      </c>
      <c r="P107" s="66">
        <v>0</v>
      </c>
      <c r="Q107" s="75">
        <v>63000</v>
      </c>
      <c r="R107" s="63">
        <f t="shared" si="30"/>
        <v>63000</v>
      </c>
      <c r="S107" s="66"/>
      <c r="T107" s="66"/>
      <c r="U107" s="75">
        <v>63000</v>
      </c>
      <c r="V107" s="28">
        <f t="shared" si="37"/>
        <v>6.4000000000000001E-2</v>
      </c>
      <c r="W107" s="7"/>
      <c r="X107" s="7"/>
    </row>
    <row r="108" spans="1:101" ht="33" customHeight="1" x14ac:dyDescent="0.25">
      <c r="A108" s="10" t="s">
        <v>167</v>
      </c>
      <c r="B108" s="26" t="s">
        <v>168</v>
      </c>
      <c r="C108" s="48" t="s">
        <v>23</v>
      </c>
      <c r="D108" s="48" t="s">
        <v>23</v>
      </c>
      <c r="E108" s="48" t="s">
        <v>23</v>
      </c>
      <c r="F108" s="63">
        <f t="shared" si="36"/>
        <v>135845.20000000001</v>
      </c>
      <c r="G108" s="63">
        <f>G111+G112+G110</f>
        <v>31774.6</v>
      </c>
      <c r="H108" s="63">
        <f t="shared" ref="H108:I108" si="70">H111+H112+H110</f>
        <v>104070.6</v>
      </c>
      <c r="I108" s="63">
        <f t="shared" si="70"/>
        <v>0</v>
      </c>
      <c r="J108" s="63">
        <f t="shared" si="53"/>
        <v>82229.899999999994</v>
      </c>
      <c r="K108" s="63">
        <f>K111+K112+K110</f>
        <v>30166.1</v>
      </c>
      <c r="L108" s="63">
        <f t="shared" ref="L108:M108" si="71">L111+L112+L110</f>
        <v>52063.8</v>
      </c>
      <c r="M108" s="63">
        <f t="shared" si="71"/>
        <v>0</v>
      </c>
      <c r="N108" s="63">
        <f t="shared" si="69"/>
        <v>0</v>
      </c>
      <c r="O108" s="63">
        <f>O111+O112+O110</f>
        <v>0</v>
      </c>
      <c r="P108" s="63">
        <f t="shared" ref="P108:Q108" si="72">P111+P112+P110</f>
        <v>0</v>
      </c>
      <c r="Q108" s="63">
        <f t="shared" si="72"/>
        <v>0</v>
      </c>
      <c r="R108" s="63">
        <f t="shared" si="30"/>
        <v>0</v>
      </c>
      <c r="S108" s="63">
        <f>S111+S112+S110</f>
        <v>0</v>
      </c>
      <c r="T108" s="63">
        <f t="shared" ref="T108:U108" si="73">T111+T112+T110</f>
        <v>0</v>
      </c>
      <c r="U108" s="63">
        <f t="shared" si="73"/>
        <v>0</v>
      </c>
      <c r="V108" s="28">
        <f t="shared" si="37"/>
        <v>0.60499999999999998</v>
      </c>
      <c r="W108" s="7"/>
      <c r="X108" s="7"/>
    </row>
    <row r="109" spans="1:101" ht="24" customHeight="1" x14ac:dyDescent="0.25">
      <c r="A109" s="14"/>
      <c r="B109" s="23" t="s">
        <v>24</v>
      </c>
      <c r="C109" s="24"/>
      <c r="D109" s="24"/>
      <c r="E109" s="24"/>
      <c r="F109" s="63"/>
      <c r="G109" s="66"/>
      <c r="H109" s="66"/>
      <c r="I109" s="66"/>
      <c r="J109" s="63"/>
      <c r="K109" s="66"/>
      <c r="L109" s="66"/>
      <c r="M109" s="66"/>
      <c r="N109" s="63"/>
      <c r="O109" s="66"/>
      <c r="P109" s="66"/>
      <c r="Q109" s="63"/>
      <c r="R109" s="63"/>
      <c r="S109" s="66"/>
      <c r="T109" s="66"/>
      <c r="U109" s="63"/>
      <c r="V109" s="28"/>
      <c r="W109" s="7"/>
      <c r="X109" s="7"/>
    </row>
    <row r="110" spans="1:101" ht="57" customHeight="1" x14ac:dyDescent="0.25">
      <c r="A110" s="14"/>
      <c r="B110" s="44" t="s">
        <v>312</v>
      </c>
      <c r="C110" s="33" t="s">
        <v>68</v>
      </c>
      <c r="D110" s="33" t="s">
        <v>69</v>
      </c>
      <c r="E110" s="33" t="s">
        <v>311</v>
      </c>
      <c r="F110" s="63">
        <f t="shared" si="36"/>
        <v>28555.9</v>
      </c>
      <c r="G110" s="66">
        <v>28555.9</v>
      </c>
      <c r="H110" s="66">
        <v>0</v>
      </c>
      <c r="I110" s="66"/>
      <c r="J110" s="63">
        <f t="shared" si="53"/>
        <v>28555.9</v>
      </c>
      <c r="K110" s="66">
        <v>28555.9</v>
      </c>
      <c r="L110" s="66">
        <v>0</v>
      </c>
      <c r="M110" s="66"/>
      <c r="N110" s="63">
        <f t="shared" si="69"/>
        <v>0</v>
      </c>
      <c r="O110" s="66"/>
      <c r="P110" s="66"/>
      <c r="Q110" s="63"/>
      <c r="R110" s="63">
        <f t="shared" si="30"/>
        <v>0</v>
      </c>
      <c r="S110" s="66"/>
      <c r="T110" s="66"/>
      <c r="U110" s="63"/>
      <c r="V110" s="28">
        <f t="shared" si="37"/>
        <v>1</v>
      </c>
      <c r="W110" s="7"/>
      <c r="X110" s="7"/>
    </row>
    <row r="111" spans="1:101" ht="81" customHeight="1" x14ac:dyDescent="0.25">
      <c r="A111" s="14"/>
      <c r="B111" s="44" t="s">
        <v>169</v>
      </c>
      <c r="C111" s="33" t="s">
        <v>68</v>
      </c>
      <c r="D111" s="33" t="s">
        <v>69</v>
      </c>
      <c r="E111" s="31" t="s">
        <v>170</v>
      </c>
      <c r="F111" s="63">
        <f t="shared" si="36"/>
        <v>104070.6</v>
      </c>
      <c r="G111" s="66"/>
      <c r="H111" s="66">
        <v>104070.6</v>
      </c>
      <c r="I111" s="66"/>
      <c r="J111" s="63">
        <f t="shared" si="53"/>
        <v>52063.8</v>
      </c>
      <c r="K111" s="66"/>
      <c r="L111" s="66">
        <v>52063.8</v>
      </c>
      <c r="M111" s="66"/>
      <c r="N111" s="63">
        <f t="shared" si="69"/>
        <v>0</v>
      </c>
      <c r="O111" s="66"/>
      <c r="P111" s="66"/>
      <c r="Q111" s="63"/>
      <c r="R111" s="63">
        <f t="shared" si="30"/>
        <v>0</v>
      </c>
      <c r="S111" s="66"/>
      <c r="T111" s="66"/>
      <c r="U111" s="63"/>
      <c r="V111" s="28">
        <f t="shared" si="37"/>
        <v>0.5</v>
      </c>
      <c r="W111" s="7"/>
      <c r="X111" s="7"/>
    </row>
    <row r="112" spans="1:101" ht="81" customHeight="1" x14ac:dyDescent="0.25">
      <c r="A112" s="14"/>
      <c r="B112" s="44" t="s">
        <v>295</v>
      </c>
      <c r="C112" s="33" t="s">
        <v>68</v>
      </c>
      <c r="D112" s="33" t="s">
        <v>69</v>
      </c>
      <c r="E112" s="31" t="s">
        <v>296</v>
      </c>
      <c r="F112" s="63">
        <f t="shared" si="36"/>
        <v>3218.7</v>
      </c>
      <c r="G112" s="66">
        <v>3218.7</v>
      </c>
      <c r="H112" s="66">
        <v>0</v>
      </c>
      <c r="I112" s="66"/>
      <c r="J112" s="63">
        <f t="shared" si="53"/>
        <v>1610.2</v>
      </c>
      <c r="K112" s="66">
        <v>1610.2</v>
      </c>
      <c r="L112" s="66">
        <v>0</v>
      </c>
      <c r="M112" s="66"/>
      <c r="N112" s="63">
        <f t="shared" si="69"/>
        <v>0</v>
      </c>
      <c r="O112" s="66"/>
      <c r="P112" s="66"/>
      <c r="Q112" s="63"/>
      <c r="R112" s="63">
        <f t="shared" si="30"/>
        <v>0</v>
      </c>
      <c r="S112" s="66"/>
      <c r="T112" s="66"/>
      <c r="U112" s="63"/>
      <c r="V112" s="28">
        <f t="shared" si="37"/>
        <v>0.5</v>
      </c>
      <c r="W112" s="7"/>
      <c r="X112" s="7"/>
    </row>
    <row r="113" spans="1:101" ht="36.75" customHeight="1" x14ac:dyDescent="0.25">
      <c r="A113" s="10" t="s">
        <v>171</v>
      </c>
      <c r="B113" s="26" t="s">
        <v>172</v>
      </c>
      <c r="C113" s="27" t="s">
        <v>23</v>
      </c>
      <c r="D113" s="27" t="s">
        <v>23</v>
      </c>
      <c r="E113" s="27" t="s">
        <v>23</v>
      </c>
      <c r="F113" s="63">
        <f t="shared" si="36"/>
        <v>571550.6</v>
      </c>
      <c r="G113" s="63">
        <f>SUM(G115:G116)</f>
        <v>7862.1</v>
      </c>
      <c r="H113" s="63">
        <f t="shared" ref="H113:M113" si="74">SUM(H115:H116)</f>
        <v>482901.3</v>
      </c>
      <c r="I113" s="63">
        <f t="shared" si="74"/>
        <v>80787.199999999997</v>
      </c>
      <c r="J113" s="63">
        <f t="shared" si="74"/>
        <v>151747</v>
      </c>
      <c r="K113" s="63">
        <f t="shared" si="74"/>
        <v>1927.1</v>
      </c>
      <c r="L113" s="63">
        <f t="shared" si="74"/>
        <v>129482.6</v>
      </c>
      <c r="M113" s="63">
        <f t="shared" si="74"/>
        <v>20337.3</v>
      </c>
      <c r="N113" s="63">
        <f t="shared" ref="N113:N182" si="75">O113+P113+Q113</f>
        <v>283891.5</v>
      </c>
      <c r="O113" s="63">
        <f>SUM(O115:O116)</f>
        <v>5677.8</v>
      </c>
      <c r="P113" s="63">
        <f t="shared" ref="P113:Q113" si="76">SUM(P115:P116)</f>
        <v>278213.7</v>
      </c>
      <c r="Q113" s="63">
        <f t="shared" si="76"/>
        <v>0</v>
      </c>
      <c r="R113" s="63">
        <f t="shared" ref="R113:R182" si="77">S113+T113+U113</f>
        <v>272574.7</v>
      </c>
      <c r="S113" s="63">
        <f>SUM(S115:S116)</f>
        <v>5451.5</v>
      </c>
      <c r="T113" s="63">
        <f t="shared" ref="T113:U113" si="78">SUM(T115:T116)</f>
        <v>267123.20000000001</v>
      </c>
      <c r="U113" s="63">
        <f t="shared" si="78"/>
        <v>0</v>
      </c>
      <c r="V113" s="28">
        <f t="shared" si="37"/>
        <v>0.26600000000000001</v>
      </c>
    </row>
    <row r="114" spans="1:101" ht="18.75" x14ac:dyDescent="0.25">
      <c r="A114" s="14"/>
      <c r="B114" s="23" t="s">
        <v>24</v>
      </c>
      <c r="C114" s="24"/>
      <c r="D114" s="24"/>
      <c r="E114" s="24"/>
      <c r="F114" s="63"/>
      <c r="G114" s="66"/>
      <c r="H114" s="66"/>
      <c r="I114" s="66"/>
      <c r="J114" s="63"/>
      <c r="K114" s="66"/>
      <c r="L114" s="66"/>
      <c r="M114" s="66"/>
      <c r="N114" s="63"/>
      <c r="O114" s="66"/>
      <c r="P114" s="66"/>
      <c r="Q114" s="66"/>
      <c r="R114" s="63"/>
      <c r="S114" s="66"/>
      <c r="T114" s="66"/>
      <c r="U114" s="66"/>
      <c r="V114" s="28"/>
    </row>
    <row r="115" spans="1:101" ht="75" customHeight="1" x14ac:dyDescent="0.25">
      <c r="A115" s="14"/>
      <c r="B115" s="44" t="s">
        <v>173</v>
      </c>
      <c r="C115" s="31" t="s">
        <v>68</v>
      </c>
      <c r="D115" s="33" t="s">
        <v>69</v>
      </c>
      <c r="E115" s="31" t="s">
        <v>174</v>
      </c>
      <c r="F115" s="63">
        <f t="shared" si="36"/>
        <v>224841</v>
      </c>
      <c r="G115" s="66">
        <v>1953.1</v>
      </c>
      <c r="H115" s="66">
        <v>193361.4</v>
      </c>
      <c r="I115" s="66">
        <v>29526.5</v>
      </c>
      <c r="J115" s="63">
        <f>SUM(K115:M115)</f>
        <v>81302.600000000006</v>
      </c>
      <c r="K115" s="66">
        <v>701</v>
      </c>
      <c r="L115" s="66">
        <v>69401.899999999994</v>
      </c>
      <c r="M115" s="66">
        <v>11199.7</v>
      </c>
      <c r="N115" s="63">
        <f t="shared" si="75"/>
        <v>0</v>
      </c>
      <c r="O115" s="66">
        <v>0</v>
      </c>
      <c r="P115" s="66">
        <v>0</v>
      </c>
      <c r="Q115" s="66"/>
      <c r="R115" s="63">
        <f t="shared" si="77"/>
        <v>0</v>
      </c>
      <c r="S115" s="66">
        <v>0</v>
      </c>
      <c r="T115" s="66">
        <v>0</v>
      </c>
      <c r="U115" s="66"/>
      <c r="V115" s="28">
        <f t="shared" si="37"/>
        <v>0.36199999999999999</v>
      </c>
    </row>
    <row r="116" spans="1:101" ht="73.5" customHeight="1" x14ac:dyDescent="0.25">
      <c r="A116" s="14"/>
      <c r="B116" s="44" t="s">
        <v>175</v>
      </c>
      <c r="C116" s="31" t="s">
        <v>68</v>
      </c>
      <c r="D116" s="33" t="s">
        <v>69</v>
      </c>
      <c r="E116" s="31" t="s">
        <v>176</v>
      </c>
      <c r="F116" s="63">
        <f t="shared" si="36"/>
        <v>346709.6</v>
      </c>
      <c r="G116" s="66">
        <v>5909</v>
      </c>
      <c r="H116" s="66">
        <v>289539.90000000002</v>
      </c>
      <c r="I116" s="66">
        <v>51260.7</v>
      </c>
      <c r="J116" s="63">
        <f t="shared" ref="J116:J127" si="79">K116+L116+M116</f>
        <v>70444.399999999994</v>
      </c>
      <c r="K116" s="66">
        <v>1226.0999999999999</v>
      </c>
      <c r="L116" s="66">
        <v>60080.66</v>
      </c>
      <c r="M116" s="66">
        <v>9137.6</v>
      </c>
      <c r="N116" s="63">
        <f t="shared" si="75"/>
        <v>283891.5</v>
      </c>
      <c r="O116" s="66">
        <v>5677.8</v>
      </c>
      <c r="P116" s="66">
        <v>278213.7</v>
      </c>
      <c r="Q116" s="66"/>
      <c r="R116" s="63">
        <f t="shared" si="77"/>
        <v>272574.7</v>
      </c>
      <c r="S116" s="66">
        <v>5451.5</v>
      </c>
      <c r="T116" s="66">
        <v>267123.20000000001</v>
      </c>
      <c r="U116" s="66"/>
      <c r="V116" s="28">
        <f t="shared" si="37"/>
        <v>0.20300000000000001</v>
      </c>
    </row>
    <row r="117" spans="1:101" ht="48" customHeight="1" x14ac:dyDescent="0.25">
      <c r="A117" s="10" t="s">
        <v>177</v>
      </c>
      <c r="B117" s="26" t="s">
        <v>178</v>
      </c>
      <c r="C117" s="27" t="s">
        <v>23</v>
      </c>
      <c r="D117" s="46" t="s">
        <v>23</v>
      </c>
      <c r="E117" s="27" t="s">
        <v>23</v>
      </c>
      <c r="F117" s="63">
        <f t="shared" si="36"/>
        <v>138359</v>
      </c>
      <c r="G117" s="66">
        <f>G119+G120</f>
        <v>95867.199999999997</v>
      </c>
      <c r="H117" s="66">
        <f t="shared" ref="H117:I117" si="80">H119+H120</f>
        <v>42491.8</v>
      </c>
      <c r="I117" s="66">
        <f t="shared" si="80"/>
        <v>0</v>
      </c>
      <c r="J117" s="63">
        <f t="shared" si="79"/>
        <v>25775.8</v>
      </c>
      <c r="K117" s="66">
        <f>K119+K120</f>
        <v>25775.8</v>
      </c>
      <c r="L117" s="66">
        <f t="shared" ref="L117:M117" si="81">L119+L120</f>
        <v>0</v>
      </c>
      <c r="M117" s="66">
        <f t="shared" si="81"/>
        <v>0</v>
      </c>
      <c r="N117" s="63">
        <f t="shared" si="75"/>
        <v>139387.9</v>
      </c>
      <c r="O117" s="66">
        <f>O119+O120</f>
        <v>2787.8</v>
      </c>
      <c r="P117" s="66">
        <f t="shared" ref="P117:Q117" si="82">P119+P120</f>
        <v>136600.1</v>
      </c>
      <c r="Q117" s="66">
        <f t="shared" si="82"/>
        <v>0</v>
      </c>
      <c r="R117" s="63">
        <f t="shared" si="77"/>
        <v>141527.4</v>
      </c>
      <c r="S117" s="66">
        <f>S119+S120</f>
        <v>2830.6</v>
      </c>
      <c r="T117" s="66">
        <f t="shared" ref="T117:U117" si="83">T119+T120</f>
        <v>138696.79999999999</v>
      </c>
      <c r="U117" s="66">
        <f t="shared" si="83"/>
        <v>0</v>
      </c>
      <c r="V117" s="38">
        <f t="shared" si="37"/>
        <v>0.186</v>
      </c>
    </row>
    <row r="118" spans="1:101" ht="18.75" customHeight="1" x14ac:dyDescent="0.25">
      <c r="A118" s="14"/>
      <c r="B118" s="44" t="s">
        <v>24</v>
      </c>
      <c r="C118" s="31"/>
      <c r="D118" s="33"/>
      <c r="E118" s="31"/>
      <c r="F118" s="63"/>
      <c r="G118" s="66"/>
      <c r="H118" s="66"/>
      <c r="I118" s="66"/>
      <c r="J118" s="63"/>
      <c r="K118" s="66"/>
      <c r="L118" s="66"/>
      <c r="M118" s="66"/>
      <c r="N118" s="63"/>
      <c r="O118" s="66"/>
      <c r="P118" s="66"/>
      <c r="Q118" s="66"/>
      <c r="R118" s="63"/>
      <c r="S118" s="66"/>
      <c r="T118" s="66"/>
      <c r="U118" s="66"/>
      <c r="V118" s="28"/>
    </row>
    <row r="119" spans="1:101" ht="102.75" customHeight="1" x14ac:dyDescent="0.25">
      <c r="A119" s="14"/>
      <c r="B119" s="44" t="s">
        <v>179</v>
      </c>
      <c r="C119" s="31" t="s">
        <v>162</v>
      </c>
      <c r="D119" s="33" t="s">
        <v>163</v>
      </c>
      <c r="E119" s="80" t="s">
        <v>180</v>
      </c>
      <c r="F119" s="63">
        <f t="shared" si="36"/>
        <v>43359</v>
      </c>
      <c r="G119" s="66">
        <v>867.2</v>
      </c>
      <c r="H119" s="66">
        <v>42491.8</v>
      </c>
      <c r="I119" s="66"/>
      <c r="J119" s="63">
        <f t="shared" si="79"/>
        <v>0</v>
      </c>
      <c r="K119" s="66"/>
      <c r="L119" s="66"/>
      <c r="M119" s="66"/>
      <c r="N119" s="63">
        <f t="shared" si="75"/>
        <v>139387.9</v>
      </c>
      <c r="O119" s="66">
        <v>2787.8</v>
      </c>
      <c r="P119" s="66">
        <v>136600.1</v>
      </c>
      <c r="Q119" s="66"/>
      <c r="R119" s="63">
        <f t="shared" si="77"/>
        <v>141527.4</v>
      </c>
      <c r="S119" s="66">
        <v>2830.6</v>
      </c>
      <c r="T119" s="66">
        <v>138696.79999999999</v>
      </c>
      <c r="U119" s="66"/>
      <c r="V119" s="28">
        <f t="shared" si="37"/>
        <v>0</v>
      </c>
    </row>
    <row r="120" spans="1:101" ht="102.75" customHeight="1" x14ac:dyDescent="0.25">
      <c r="A120" s="14"/>
      <c r="B120" s="44" t="s">
        <v>292</v>
      </c>
      <c r="C120" s="31" t="s">
        <v>162</v>
      </c>
      <c r="D120" s="33" t="s">
        <v>163</v>
      </c>
      <c r="E120" s="31" t="s">
        <v>291</v>
      </c>
      <c r="F120" s="63">
        <f t="shared" si="36"/>
        <v>95000</v>
      </c>
      <c r="G120" s="66">
        <v>95000</v>
      </c>
      <c r="H120" s="66">
        <v>0</v>
      </c>
      <c r="I120" s="66"/>
      <c r="J120" s="63">
        <f t="shared" si="79"/>
        <v>25775.8</v>
      </c>
      <c r="K120" s="66">
        <v>25775.759999999998</v>
      </c>
      <c r="L120" s="66"/>
      <c r="M120" s="66"/>
      <c r="N120" s="63">
        <f t="shared" si="75"/>
        <v>0</v>
      </c>
      <c r="O120" s="66"/>
      <c r="P120" s="66"/>
      <c r="Q120" s="66"/>
      <c r="R120" s="63">
        <f t="shared" si="77"/>
        <v>0</v>
      </c>
      <c r="S120" s="66"/>
      <c r="T120" s="66"/>
      <c r="U120" s="66"/>
      <c r="V120" s="28">
        <f t="shared" si="37"/>
        <v>0.27100000000000002</v>
      </c>
    </row>
    <row r="121" spans="1:101" ht="48" customHeight="1" x14ac:dyDescent="0.25">
      <c r="A121" s="10" t="s">
        <v>181</v>
      </c>
      <c r="B121" s="26" t="s">
        <v>182</v>
      </c>
      <c r="C121" s="27" t="s">
        <v>23</v>
      </c>
      <c r="D121" s="46" t="s">
        <v>23</v>
      </c>
      <c r="E121" s="27" t="s">
        <v>23</v>
      </c>
      <c r="F121" s="63">
        <f>G121+H121+I121</f>
        <v>491683.4</v>
      </c>
      <c r="G121" s="66">
        <f>G123+G124</f>
        <v>133088.20000000001</v>
      </c>
      <c r="H121" s="66">
        <f t="shared" ref="H121:I121" si="84">H123+H124</f>
        <v>313419.3</v>
      </c>
      <c r="I121" s="66">
        <f t="shared" si="84"/>
        <v>45175.9</v>
      </c>
      <c r="J121" s="63">
        <f t="shared" si="79"/>
        <v>91203.8</v>
      </c>
      <c r="K121" s="66">
        <f>K123+K124</f>
        <v>25729.4</v>
      </c>
      <c r="L121" s="66">
        <f t="shared" ref="L121:M121" si="85">L123+L124</f>
        <v>59075.6</v>
      </c>
      <c r="M121" s="66">
        <f t="shared" si="85"/>
        <v>6398.8</v>
      </c>
      <c r="N121" s="63">
        <f t="shared" si="75"/>
        <v>209172.5</v>
      </c>
      <c r="O121" s="66">
        <f>O123+O124</f>
        <v>145458</v>
      </c>
      <c r="P121" s="66">
        <f t="shared" ref="P121:Q121" si="86">P123+P124</f>
        <v>10876.2</v>
      </c>
      <c r="Q121" s="66">
        <f t="shared" si="86"/>
        <v>52838.3</v>
      </c>
      <c r="R121" s="63">
        <f t="shared" si="77"/>
        <v>247845.5</v>
      </c>
      <c r="S121" s="66">
        <f>S123+S124</f>
        <v>184496.8</v>
      </c>
      <c r="T121" s="66">
        <f>T123+T124</f>
        <v>0</v>
      </c>
      <c r="U121" s="66">
        <f>U123+U124</f>
        <v>63348.7</v>
      </c>
      <c r="V121" s="38">
        <f t="shared" si="37"/>
        <v>0.185</v>
      </c>
    </row>
    <row r="122" spans="1:101" ht="23.25" customHeight="1" x14ac:dyDescent="0.25">
      <c r="A122" s="14"/>
      <c r="B122" s="44" t="s">
        <v>24</v>
      </c>
      <c r="C122" s="31"/>
      <c r="D122" s="33"/>
      <c r="E122" s="31"/>
      <c r="F122" s="63"/>
      <c r="G122" s="66"/>
      <c r="H122" s="66"/>
      <c r="I122" s="66"/>
      <c r="J122" s="63"/>
      <c r="K122" s="66"/>
      <c r="L122" s="66"/>
      <c r="M122" s="66"/>
      <c r="N122" s="63"/>
      <c r="O122" s="66"/>
      <c r="P122" s="66"/>
      <c r="Q122" s="66"/>
      <c r="R122" s="63"/>
      <c r="S122" s="66"/>
      <c r="T122" s="66"/>
      <c r="U122" s="66"/>
      <c r="V122" s="28"/>
    </row>
    <row r="123" spans="1:101" ht="102" customHeight="1" x14ac:dyDescent="0.25">
      <c r="A123" s="14"/>
      <c r="B123" s="44" t="s">
        <v>183</v>
      </c>
      <c r="C123" s="31" t="s">
        <v>184</v>
      </c>
      <c r="D123" s="33" t="s">
        <v>185</v>
      </c>
      <c r="E123" s="31" t="s">
        <v>186</v>
      </c>
      <c r="F123" s="63">
        <f t="shared" si="36"/>
        <v>477013.1</v>
      </c>
      <c r="G123" s="66">
        <v>133088.18</v>
      </c>
      <c r="H123" s="66">
        <v>313419.3</v>
      </c>
      <c r="I123" s="66">
        <v>30505.599999999999</v>
      </c>
      <c r="J123" s="63">
        <f t="shared" si="79"/>
        <v>91203.8</v>
      </c>
      <c r="K123" s="66">
        <v>25729.4</v>
      </c>
      <c r="L123" s="66">
        <v>59075.61</v>
      </c>
      <c r="M123" s="66">
        <v>6398.8</v>
      </c>
      <c r="N123" s="63">
        <f t="shared" si="75"/>
        <v>32197.5</v>
      </c>
      <c r="O123" s="66">
        <v>4948.79</v>
      </c>
      <c r="P123" s="66">
        <v>10876.2</v>
      </c>
      <c r="Q123" s="66">
        <v>16372.5</v>
      </c>
      <c r="R123" s="63">
        <f t="shared" si="77"/>
        <v>15227.5</v>
      </c>
      <c r="S123" s="66">
        <v>0</v>
      </c>
      <c r="T123" s="66">
        <v>0</v>
      </c>
      <c r="U123" s="66">
        <v>15227.5</v>
      </c>
      <c r="V123" s="28">
        <f t="shared" si="37"/>
        <v>0.191</v>
      </c>
    </row>
    <row r="124" spans="1:101" ht="90" customHeight="1" x14ac:dyDescent="0.25">
      <c r="A124" s="14"/>
      <c r="B124" s="44" t="s">
        <v>300</v>
      </c>
      <c r="C124" s="31" t="s">
        <v>184</v>
      </c>
      <c r="D124" s="33" t="s">
        <v>185</v>
      </c>
      <c r="E124" s="31" t="s">
        <v>299</v>
      </c>
      <c r="F124" s="63">
        <f t="shared" si="36"/>
        <v>14670.3</v>
      </c>
      <c r="G124" s="66">
        <v>0</v>
      </c>
      <c r="H124" s="66">
        <v>0</v>
      </c>
      <c r="I124" s="66">
        <v>14670.3</v>
      </c>
      <c r="J124" s="63">
        <f t="shared" si="79"/>
        <v>0</v>
      </c>
      <c r="K124" s="66"/>
      <c r="L124" s="66"/>
      <c r="M124" s="66"/>
      <c r="N124" s="63">
        <f t="shared" si="75"/>
        <v>176975</v>
      </c>
      <c r="O124" s="66">
        <v>140509.20000000001</v>
      </c>
      <c r="P124" s="66">
        <v>0</v>
      </c>
      <c r="Q124" s="66">
        <v>36465.800000000003</v>
      </c>
      <c r="R124" s="63">
        <f t="shared" si="77"/>
        <v>232618</v>
      </c>
      <c r="S124" s="66">
        <v>184496.8</v>
      </c>
      <c r="T124" s="66">
        <v>0</v>
      </c>
      <c r="U124" s="66">
        <v>48121.2</v>
      </c>
      <c r="V124" s="28">
        <f t="shared" si="37"/>
        <v>0</v>
      </c>
    </row>
    <row r="125" spans="1:101" s="42" customFormat="1" ht="38.25" customHeight="1" x14ac:dyDescent="0.25">
      <c r="A125" s="10" t="s">
        <v>187</v>
      </c>
      <c r="B125" s="26" t="s">
        <v>188</v>
      </c>
      <c r="C125" s="27" t="s">
        <v>23</v>
      </c>
      <c r="D125" s="27" t="s">
        <v>23</v>
      </c>
      <c r="E125" s="27" t="s">
        <v>23</v>
      </c>
      <c r="F125" s="63">
        <f>G125+H125+I125</f>
        <v>239032.6</v>
      </c>
      <c r="G125" s="63">
        <f>SUM(G127:G129)</f>
        <v>239032.6</v>
      </c>
      <c r="H125" s="63">
        <f t="shared" ref="H125:I125" si="87">SUM(H127:H129)</f>
        <v>0</v>
      </c>
      <c r="I125" s="63">
        <f t="shared" si="87"/>
        <v>0</v>
      </c>
      <c r="J125" s="63">
        <f t="shared" si="79"/>
        <v>37213.1</v>
      </c>
      <c r="K125" s="63">
        <f>SUM(K127:K129)</f>
        <v>37213.1</v>
      </c>
      <c r="L125" s="63">
        <f t="shared" ref="L125:M125" si="88">SUM(L127:L129)</f>
        <v>0</v>
      </c>
      <c r="M125" s="63">
        <f t="shared" si="88"/>
        <v>0</v>
      </c>
      <c r="N125" s="63">
        <f t="shared" si="75"/>
        <v>183139.3</v>
      </c>
      <c r="O125" s="63">
        <f>SUM(O127:O129)</f>
        <v>183139.3</v>
      </c>
      <c r="P125" s="63">
        <f t="shared" ref="P125:Q125" si="89">SUM(P127:P129)</f>
        <v>0</v>
      </c>
      <c r="Q125" s="63">
        <f t="shared" si="89"/>
        <v>0</v>
      </c>
      <c r="R125" s="63">
        <f t="shared" si="77"/>
        <v>7193</v>
      </c>
      <c r="S125" s="63">
        <f>SUM(S127:S129)</f>
        <v>7193</v>
      </c>
      <c r="T125" s="63">
        <f t="shared" ref="T125:U125" si="90">SUM(T127:T129)</f>
        <v>0</v>
      </c>
      <c r="U125" s="63">
        <f t="shared" si="90"/>
        <v>0</v>
      </c>
      <c r="V125" s="28">
        <f t="shared" si="37"/>
        <v>0.156</v>
      </c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</row>
    <row r="126" spans="1:101" ht="22.5" customHeight="1" x14ac:dyDescent="0.25">
      <c r="A126" s="14"/>
      <c r="B126" s="23" t="s">
        <v>24</v>
      </c>
      <c r="C126" s="24"/>
      <c r="D126" s="24"/>
      <c r="E126" s="24"/>
      <c r="F126" s="63"/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28"/>
    </row>
    <row r="127" spans="1:101" ht="65.25" customHeight="1" x14ac:dyDescent="0.25">
      <c r="A127" s="14"/>
      <c r="B127" s="44" t="s">
        <v>189</v>
      </c>
      <c r="C127" s="31" t="s">
        <v>44</v>
      </c>
      <c r="D127" s="34" t="s">
        <v>45</v>
      </c>
      <c r="E127" s="31" t="s">
        <v>190</v>
      </c>
      <c r="F127" s="63">
        <f t="shared" si="36"/>
        <v>367.5</v>
      </c>
      <c r="G127" s="66">
        <v>367.5</v>
      </c>
      <c r="H127" s="66">
        <v>0</v>
      </c>
      <c r="I127" s="63"/>
      <c r="J127" s="63">
        <f t="shared" si="79"/>
        <v>132.19999999999999</v>
      </c>
      <c r="K127" s="66">
        <v>132.19999999999999</v>
      </c>
      <c r="L127" s="66">
        <v>0</v>
      </c>
      <c r="M127" s="63"/>
      <c r="N127" s="63">
        <f t="shared" si="75"/>
        <v>367.5</v>
      </c>
      <c r="O127" s="63">
        <v>367.5</v>
      </c>
      <c r="P127" s="63">
        <v>0</v>
      </c>
      <c r="Q127" s="63"/>
      <c r="R127" s="63">
        <f t="shared" si="77"/>
        <v>367.5</v>
      </c>
      <c r="S127" s="63">
        <v>367.5</v>
      </c>
      <c r="T127" s="63">
        <v>0</v>
      </c>
      <c r="U127" s="63"/>
      <c r="V127" s="28">
        <f t="shared" si="37"/>
        <v>0.36</v>
      </c>
    </row>
    <row r="128" spans="1:101" ht="57.75" customHeight="1" x14ac:dyDescent="0.25">
      <c r="A128" s="14"/>
      <c r="B128" s="44" t="s">
        <v>189</v>
      </c>
      <c r="C128" s="33" t="s">
        <v>98</v>
      </c>
      <c r="D128" s="34" t="s">
        <v>99</v>
      </c>
      <c r="E128" s="31" t="s">
        <v>190</v>
      </c>
      <c r="F128" s="63">
        <f t="shared" si="36"/>
        <v>6825.5</v>
      </c>
      <c r="G128" s="66">
        <v>6825.5</v>
      </c>
      <c r="H128" s="66">
        <v>0</v>
      </c>
      <c r="I128" s="63"/>
      <c r="J128" s="63">
        <f>SUM(K128:M128)</f>
        <v>2194</v>
      </c>
      <c r="K128" s="66">
        <v>2194</v>
      </c>
      <c r="L128" s="66">
        <v>0</v>
      </c>
      <c r="M128" s="63"/>
      <c r="N128" s="63">
        <f t="shared" si="75"/>
        <v>6825.5</v>
      </c>
      <c r="O128" s="66">
        <v>6825.5</v>
      </c>
      <c r="P128" s="63">
        <v>0</v>
      </c>
      <c r="Q128" s="63"/>
      <c r="R128" s="63">
        <f t="shared" si="77"/>
        <v>6825.5</v>
      </c>
      <c r="S128" s="66">
        <v>6825.5</v>
      </c>
      <c r="T128" s="63">
        <v>0</v>
      </c>
      <c r="U128" s="63"/>
      <c r="V128" s="28">
        <f t="shared" si="37"/>
        <v>0.32100000000000001</v>
      </c>
    </row>
    <row r="129" spans="1:101" ht="100.5" customHeight="1" x14ac:dyDescent="0.25">
      <c r="A129" s="14"/>
      <c r="B129" s="44" t="s">
        <v>290</v>
      </c>
      <c r="C129" s="33" t="s">
        <v>162</v>
      </c>
      <c r="D129" s="34" t="s">
        <v>163</v>
      </c>
      <c r="E129" s="80" t="s">
        <v>289</v>
      </c>
      <c r="F129" s="63">
        <f t="shared" si="36"/>
        <v>231839.6</v>
      </c>
      <c r="G129" s="66">
        <v>231839.6</v>
      </c>
      <c r="H129" s="66">
        <v>0</v>
      </c>
      <c r="I129" s="63"/>
      <c r="J129" s="63">
        <f>SUM(K129:M129)</f>
        <v>34886.9</v>
      </c>
      <c r="K129" s="66">
        <v>34886.9</v>
      </c>
      <c r="L129" s="66">
        <v>0</v>
      </c>
      <c r="M129" s="63"/>
      <c r="N129" s="63">
        <f t="shared" si="75"/>
        <v>175946.3</v>
      </c>
      <c r="O129" s="66">
        <v>175946.3</v>
      </c>
      <c r="P129" s="63">
        <v>0</v>
      </c>
      <c r="Q129" s="63"/>
      <c r="R129" s="63">
        <f t="shared" si="77"/>
        <v>0</v>
      </c>
      <c r="S129" s="66"/>
      <c r="T129" s="63"/>
      <c r="U129" s="63"/>
      <c r="V129" s="28">
        <f t="shared" si="37"/>
        <v>0.15</v>
      </c>
    </row>
    <row r="130" spans="1:101" s="51" customFormat="1" ht="28.5" customHeight="1" x14ac:dyDescent="0.25">
      <c r="A130" s="18" t="s">
        <v>191</v>
      </c>
      <c r="B130" s="47" t="s">
        <v>192</v>
      </c>
      <c r="C130" s="20" t="s">
        <v>23</v>
      </c>
      <c r="D130" s="20" t="s">
        <v>23</v>
      </c>
      <c r="E130" s="20" t="s">
        <v>23</v>
      </c>
      <c r="F130" s="65">
        <f t="shared" ref="F130:F133" si="91">G130+H130+I130</f>
        <v>913780.6</v>
      </c>
      <c r="G130" s="65">
        <f t="shared" ref="G130:U130" si="92">G134+G159+G131+G149+G156</f>
        <v>84528.8</v>
      </c>
      <c r="H130" s="65">
        <f t="shared" si="92"/>
        <v>827262.8</v>
      </c>
      <c r="I130" s="65">
        <f t="shared" si="92"/>
        <v>1989</v>
      </c>
      <c r="J130" s="65">
        <f t="shared" si="92"/>
        <v>401335</v>
      </c>
      <c r="K130" s="65">
        <f>K134+K159+K131+K149+K156</f>
        <v>48022.7</v>
      </c>
      <c r="L130" s="65">
        <f t="shared" si="92"/>
        <v>351712.5</v>
      </c>
      <c r="M130" s="65">
        <f t="shared" si="92"/>
        <v>1599.8</v>
      </c>
      <c r="N130" s="65">
        <f t="shared" si="92"/>
        <v>1340062.8999999999</v>
      </c>
      <c r="O130" s="65">
        <f t="shared" si="92"/>
        <v>90030.6</v>
      </c>
      <c r="P130" s="65">
        <f t="shared" si="92"/>
        <v>1250032.3</v>
      </c>
      <c r="Q130" s="65">
        <f t="shared" si="92"/>
        <v>0</v>
      </c>
      <c r="R130" s="65">
        <f t="shared" si="92"/>
        <v>1070229.2</v>
      </c>
      <c r="S130" s="65">
        <f t="shared" si="92"/>
        <v>78428.2</v>
      </c>
      <c r="T130" s="65">
        <f t="shared" si="92"/>
        <v>989020</v>
      </c>
      <c r="U130" s="65">
        <f t="shared" si="92"/>
        <v>2781</v>
      </c>
      <c r="V130" s="21">
        <f t="shared" si="37"/>
        <v>0.439</v>
      </c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</row>
    <row r="131" spans="1:101" ht="36" customHeight="1" x14ac:dyDescent="0.25">
      <c r="A131" s="10" t="s">
        <v>193</v>
      </c>
      <c r="B131" s="26" t="s">
        <v>194</v>
      </c>
      <c r="C131" s="27" t="s">
        <v>23</v>
      </c>
      <c r="D131" s="27" t="s">
        <v>23</v>
      </c>
      <c r="E131" s="27" t="s">
        <v>23</v>
      </c>
      <c r="F131" s="63">
        <f t="shared" si="91"/>
        <v>0</v>
      </c>
      <c r="G131" s="63">
        <f>G133</f>
        <v>0</v>
      </c>
      <c r="H131" s="63">
        <f t="shared" ref="H131:I131" si="93">H133</f>
        <v>0</v>
      </c>
      <c r="I131" s="63">
        <f t="shared" si="93"/>
        <v>0</v>
      </c>
      <c r="J131" s="63">
        <f t="shared" ref="J131:J134" si="94">K131+L131+M131</f>
        <v>0</v>
      </c>
      <c r="K131" s="63">
        <f>K133</f>
        <v>0</v>
      </c>
      <c r="L131" s="63">
        <f t="shared" ref="L131:M131" si="95">L133</f>
        <v>0</v>
      </c>
      <c r="M131" s="63">
        <f t="shared" si="95"/>
        <v>0</v>
      </c>
      <c r="N131" s="63">
        <f t="shared" si="75"/>
        <v>247894.3</v>
      </c>
      <c r="O131" s="63">
        <f>O133</f>
        <v>4957.8999999999996</v>
      </c>
      <c r="P131" s="63">
        <f t="shared" ref="P131:Q131" si="96">P133</f>
        <v>242936.4</v>
      </c>
      <c r="Q131" s="63">
        <f t="shared" si="96"/>
        <v>0</v>
      </c>
      <c r="R131" s="63">
        <f t="shared" si="77"/>
        <v>0</v>
      </c>
      <c r="S131" s="63">
        <f>S133</f>
        <v>0</v>
      </c>
      <c r="T131" s="63">
        <f t="shared" ref="T131:U131" si="97">T133</f>
        <v>0</v>
      </c>
      <c r="U131" s="63">
        <f t="shared" si="97"/>
        <v>0</v>
      </c>
      <c r="V131" s="38" t="e">
        <f t="shared" si="37"/>
        <v>#DIV/0!</v>
      </c>
    </row>
    <row r="132" spans="1:101" ht="21" customHeight="1" x14ac:dyDescent="0.25">
      <c r="A132" s="10"/>
      <c r="B132" s="23" t="s">
        <v>24</v>
      </c>
      <c r="C132" s="27"/>
      <c r="D132" s="27"/>
      <c r="E132" s="27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38"/>
    </row>
    <row r="133" spans="1:101" ht="84" customHeight="1" x14ac:dyDescent="0.25">
      <c r="A133" s="10"/>
      <c r="B133" s="44" t="s">
        <v>195</v>
      </c>
      <c r="C133" s="31" t="s">
        <v>44</v>
      </c>
      <c r="D133" s="33" t="s">
        <v>45</v>
      </c>
      <c r="E133" s="31" t="s">
        <v>196</v>
      </c>
      <c r="F133" s="63">
        <f t="shared" si="91"/>
        <v>0</v>
      </c>
      <c r="G133" s="66"/>
      <c r="H133" s="66"/>
      <c r="I133" s="63"/>
      <c r="J133" s="63">
        <f t="shared" si="94"/>
        <v>0</v>
      </c>
      <c r="K133" s="63"/>
      <c r="L133" s="63"/>
      <c r="M133" s="63"/>
      <c r="N133" s="63">
        <f t="shared" si="75"/>
        <v>247894.3</v>
      </c>
      <c r="O133" s="66">
        <v>4957.8999999999996</v>
      </c>
      <c r="P133" s="66">
        <v>242936.4</v>
      </c>
      <c r="Q133" s="63"/>
      <c r="R133" s="63">
        <f t="shared" si="77"/>
        <v>0</v>
      </c>
      <c r="S133" s="66"/>
      <c r="T133" s="66"/>
      <c r="U133" s="63"/>
      <c r="V133" s="38" t="e">
        <f t="shared" si="37"/>
        <v>#DIV/0!</v>
      </c>
    </row>
    <row r="134" spans="1:101" ht="43.5" customHeight="1" x14ac:dyDescent="0.25">
      <c r="A134" s="10" t="s">
        <v>197</v>
      </c>
      <c r="B134" s="26" t="s">
        <v>198</v>
      </c>
      <c r="C134" s="27" t="s">
        <v>23</v>
      </c>
      <c r="D134" s="27" t="s">
        <v>23</v>
      </c>
      <c r="E134" s="27" t="s">
        <v>23</v>
      </c>
      <c r="F134" s="63">
        <f t="shared" si="36"/>
        <v>173070.7</v>
      </c>
      <c r="G134" s="63">
        <f>SUM(G136:G148)</f>
        <v>36179.300000000003</v>
      </c>
      <c r="H134" s="63">
        <f>SUM(H136:H148)</f>
        <v>134902.39999999999</v>
      </c>
      <c r="I134" s="63">
        <f>SUM(I136:I148)</f>
        <v>1989</v>
      </c>
      <c r="J134" s="63">
        <f t="shared" si="94"/>
        <v>96584</v>
      </c>
      <c r="K134" s="63">
        <f>SUM(K136:K148)</f>
        <v>27970.2</v>
      </c>
      <c r="L134" s="63">
        <f>SUM(L136:L148)</f>
        <v>67014</v>
      </c>
      <c r="M134" s="63">
        <f>SUM(M136:M148)</f>
        <v>1599.8</v>
      </c>
      <c r="N134" s="63">
        <f t="shared" si="75"/>
        <v>200144.9</v>
      </c>
      <c r="O134" s="63">
        <f>SUM(O136:O148)</f>
        <v>35109.9</v>
      </c>
      <c r="P134" s="63">
        <f>SUM(P136:P148)</f>
        <v>165035</v>
      </c>
      <c r="Q134" s="63">
        <f>SUM(Q136:Q148)</f>
        <v>0</v>
      </c>
      <c r="R134" s="63">
        <f t="shared" si="77"/>
        <v>127270.8</v>
      </c>
      <c r="S134" s="63">
        <f>SUM(S136:S148)</f>
        <v>25944.400000000001</v>
      </c>
      <c r="T134" s="63">
        <f t="shared" ref="T134:U134" si="98">SUM(T136:T148)</f>
        <v>101326.39999999999</v>
      </c>
      <c r="U134" s="63">
        <f t="shared" si="98"/>
        <v>0</v>
      </c>
      <c r="V134" s="28">
        <f t="shared" si="37"/>
        <v>0.55800000000000005</v>
      </c>
    </row>
    <row r="135" spans="1:101" ht="18.75" x14ac:dyDescent="0.25">
      <c r="A135" s="14"/>
      <c r="B135" s="23" t="s">
        <v>24</v>
      </c>
      <c r="C135" s="24"/>
      <c r="D135" s="24"/>
      <c r="E135" s="24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28"/>
    </row>
    <row r="136" spans="1:101" ht="56.25" customHeight="1" x14ac:dyDescent="0.25">
      <c r="A136" s="14"/>
      <c r="B136" s="44" t="s">
        <v>199</v>
      </c>
      <c r="C136" s="33" t="s">
        <v>112</v>
      </c>
      <c r="D136" s="34" t="s">
        <v>113</v>
      </c>
      <c r="E136" s="31" t="s">
        <v>200</v>
      </c>
      <c r="F136" s="63">
        <f t="shared" si="36"/>
        <v>22112</v>
      </c>
      <c r="G136" s="66">
        <v>22112</v>
      </c>
      <c r="H136" s="66">
        <v>0</v>
      </c>
      <c r="I136" s="66"/>
      <c r="J136" s="63">
        <f>SUM(K136:M136)</f>
        <v>22112</v>
      </c>
      <c r="K136" s="66">
        <v>22112</v>
      </c>
      <c r="L136" s="66">
        <v>0</v>
      </c>
      <c r="M136" s="66">
        <v>0</v>
      </c>
      <c r="N136" s="63">
        <f t="shared" si="75"/>
        <v>19512</v>
      </c>
      <c r="O136" s="66">
        <v>19512</v>
      </c>
      <c r="P136" s="66">
        <v>0</v>
      </c>
      <c r="Q136" s="63"/>
      <c r="R136" s="63">
        <f t="shared" si="77"/>
        <v>19512</v>
      </c>
      <c r="S136" s="66">
        <v>19512</v>
      </c>
      <c r="T136" s="66">
        <v>0</v>
      </c>
      <c r="U136" s="63"/>
      <c r="V136" s="28">
        <f t="shared" si="37"/>
        <v>1</v>
      </c>
    </row>
    <row r="137" spans="1:101" ht="75" customHeight="1" x14ac:dyDescent="0.25">
      <c r="A137" s="14"/>
      <c r="B137" s="44" t="s">
        <v>201</v>
      </c>
      <c r="C137" s="33" t="s">
        <v>112</v>
      </c>
      <c r="D137" s="33" t="s">
        <v>113</v>
      </c>
      <c r="E137" s="31" t="s">
        <v>202</v>
      </c>
      <c r="F137" s="63">
        <f t="shared" si="36"/>
        <v>48453.599999999999</v>
      </c>
      <c r="G137" s="66">
        <v>940</v>
      </c>
      <c r="H137" s="66">
        <v>46060</v>
      </c>
      <c r="I137" s="66">
        <v>1453.6</v>
      </c>
      <c r="J137" s="63">
        <f t="shared" ref="J137:J144" si="99">K137+L137+M137</f>
        <v>37629</v>
      </c>
      <c r="K137" s="66">
        <v>730</v>
      </c>
      <c r="L137" s="66">
        <v>35770.199999999997</v>
      </c>
      <c r="M137" s="66">
        <v>1128.8</v>
      </c>
      <c r="N137" s="63">
        <f t="shared" si="75"/>
        <v>0</v>
      </c>
      <c r="O137" s="66">
        <v>0</v>
      </c>
      <c r="P137" s="66">
        <v>0</v>
      </c>
      <c r="Q137" s="63"/>
      <c r="R137" s="63">
        <f t="shared" si="77"/>
        <v>0</v>
      </c>
      <c r="S137" s="66">
        <v>0</v>
      </c>
      <c r="T137" s="66">
        <v>0</v>
      </c>
      <c r="U137" s="63"/>
      <c r="V137" s="28">
        <f t="shared" si="37"/>
        <v>0.77700000000000002</v>
      </c>
    </row>
    <row r="138" spans="1:101" ht="60" customHeight="1" x14ac:dyDescent="0.25">
      <c r="A138" s="14"/>
      <c r="B138" s="44" t="s">
        <v>203</v>
      </c>
      <c r="C138" s="31" t="s">
        <v>68</v>
      </c>
      <c r="D138" s="33" t="s">
        <v>69</v>
      </c>
      <c r="E138" s="31" t="s">
        <v>204</v>
      </c>
      <c r="F138" s="63">
        <f t="shared" si="36"/>
        <v>10708.2</v>
      </c>
      <c r="G138" s="66">
        <v>305.2</v>
      </c>
      <c r="H138" s="66">
        <v>9867.6</v>
      </c>
      <c r="I138" s="66">
        <v>535.4</v>
      </c>
      <c r="J138" s="63">
        <f t="shared" si="99"/>
        <v>9421.1</v>
      </c>
      <c r="K138" s="66">
        <v>268.5</v>
      </c>
      <c r="L138" s="66">
        <v>8681.6</v>
      </c>
      <c r="M138" s="66">
        <v>471</v>
      </c>
      <c r="N138" s="63">
        <f t="shared" si="75"/>
        <v>37483.800000000003</v>
      </c>
      <c r="O138" s="66">
        <v>1124.5</v>
      </c>
      <c r="P138" s="66">
        <v>36359.300000000003</v>
      </c>
      <c r="Q138" s="66"/>
      <c r="R138" s="63">
        <f t="shared" si="77"/>
        <v>47103.5</v>
      </c>
      <c r="S138" s="66">
        <v>4239.3</v>
      </c>
      <c r="T138" s="66">
        <v>42864.2</v>
      </c>
      <c r="U138" s="66"/>
      <c r="V138" s="28">
        <f t="shared" si="37"/>
        <v>0.88</v>
      </c>
    </row>
    <row r="139" spans="1:101" ht="60.75" customHeight="1" x14ac:dyDescent="0.25">
      <c r="A139" s="14"/>
      <c r="B139" s="44" t="s">
        <v>205</v>
      </c>
      <c r="C139" s="31" t="s">
        <v>68</v>
      </c>
      <c r="D139" s="33" t="s">
        <v>69</v>
      </c>
      <c r="E139" s="31" t="s">
        <v>206</v>
      </c>
      <c r="F139" s="63">
        <f t="shared" si="36"/>
        <v>49974.3</v>
      </c>
      <c r="G139" s="66">
        <v>999.5</v>
      </c>
      <c r="H139" s="66">
        <v>48974.8</v>
      </c>
      <c r="I139" s="66">
        <v>0</v>
      </c>
      <c r="J139" s="63">
        <f t="shared" si="99"/>
        <v>12902.3</v>
      </c>
      <c r="K139" s="66">
        <v>258</v>
      </c>
      <c r="L139" s="66">
        <v>12644.34</v>
      </c>
      <c r="M139" s="66">
        <v>0</v>
      </c>
      <c r="N139" s="63">
        <f t="shared" si="75"/>
        <v>0</v>
      </c>
      <c r="O139" s="66">
        <v>0</v>
      </c>
      <c r="P139" s="66">
        <v>0</v>
      </c>
      <c r="Q139" s="66">
        <v>0</v>
      </c>
      <c r="R139" s="63">
        <f t="shared" si="77"/>
        <v>0</v>
      </c>
      <c r="S139" s="66">
        <v>0</v>
      </c>
      <c r="T139" s="66">
        <v>0</v>
      </c>
      <c r="U139" s="66"/>
      <c r="V139" s="28">
        <f t="shared" si="37"/>
        <v>0.25800000000000001</v>
      </c>
    </row>
    <row r="140" spans="1:101" ht="84" customHeight="1" x14ac:dyDescent="0.25">
      <c r="A140" s="14"/>
      <c r="B140" s="44" t="s">
        <v>207</v>
      </c>
      <c r="C140" s="31" t="s">
        <v>112</v>
      </c>
      <c r="D140" s="33" t="s">
        <v>113</v>
      </c>
      <c r="E140" s="31" t="s">
        <v>208</v>
      </c>
      <c r="F140" s="63">
        <f t="shared" si="36"/>
        <v>0</v>
      </c>
      <c r="G140" s="66">
        <v>0</v>
      </c>
      <c r="H140" s="66">
        <v>0</v>
      </c>
      <c r="I140" s="66">
        <v>0</v>
      </c>
      <c r="J140" s="63">
        <f t="shared" si="99"/>
        <v>0</v>
      </c>
      <c r="K140" s="66">
        <v>0</v>
      </c>
      <c r="L140" s="66"/>
      <c r="M140" s="66"/>
      <c r="N140" s="63">
        <f t="shared" si="75"/>
        <v>13390.8</v>
      </c>
      <c r="O140" s="66">
        <v>267.8</v>
      </c>
      <c r="P140" s="66">
        <v>13123</v>
      </c>
      <c r="Q140" s="66"/>
      <c r="R140" s="63">
        <f t="shared" si="77"/>
        <v>0</v>
      </c>
      <c r="S140" s="66">
        <v>0</v>
      </c>
      <c r="T140" s="66">
        <v>0</v>
      </c>
      <c r="U140" s="66"/>
      <c r="V140" s="28" t="e">
        <f t="shared" ref="V140:V188" si="100">J140/F140</f>
        <v>#DIV/0!</v>
      </c>
    </row>
    <row r="141" spans="1:101" ht="78" customHeight="1" x14ac:dyDescent="0.25">
      <c r="A141" s="14"/>
      <c r="B141" s="44" t="s">
        <v>209</v>
      </c>
      <c r="C141" s="31" t="s">
        <v>112</v>
      </c>
      <c r="D141" s="33" t="s">
        <v>113</v>
      </c>
      <c r="E141" s="31" t="s">
        <v>210</v>
      </c>
      <c r="F141" s="63">
        <f t="shared" si="36"/>
        <v>0</v>
      </c>
      <c r="G141" s="66">
        <v>0</v>
      </c>
      <c r="H141" s="66">
        <v>0</v>
      </c>
      <c r="I141" s="66">
        <v>0</v>
      </c>
      <c r="J141" s="63">
        <f t="shared" si="99"/>
        <v>0</v>
      </c>
      <c r="K141" s="66">
        <v>0</v>
      </c>
      <c r="L141" s="66">
        <v>0</v>
      </c>
      <c r="M141" s="66">
        <v>0</v>
      </c>
      <c r="N141" s="63">
        <f t="shared" si="75"/>
        <v>0</v>
      </c>
      <c r="O141" s="66">
        <v>0</v>
      </c>
      <c r="P141" s="66">
        <v>0</v>
      </c>
      <c r="Q141" s="66"/>
      <c r="R141" s="63">
        <f t="shared" si="77"/>
        <v>0</v>
      </c>
      <c r="S141" s="66">
        <v>0</v>
      </c>
      <c r="T141" s="66">
        <v>0</v>
      </c>
      <c r="U141" s="66"/>
      <c r="V141" s="28" t="e">
        <f t="shared" si="100"/>
        <v>#DIV/0!</v>
      </c>
    </row>
    <row r="142" spans="1:101" ht="52.15" customHeight="1" x14ac:dyDescent="0.25">
      <c r="A142" s="14"/>
      <c r="B142" s="44" t="s">
        <v>211</v>
      </c>
      <c r="C142" s="31" t="s">
        <v>68</v>
      </c>
      <c r="D142" s="33" t="s">
        <v>69</v>
      </c>
      <c r="E142" s="31" t="s">
        <v>212</v>
      </c>
      <c r="F142" s="63">
        <f t="shared" ref="F142:F143" si="101">G142+H142+I142</f>
        <v>0</v>
      </c>
      <c r="G142" s="66">
        <v>0</v>
      </c>
      <c r="H142" s="66">
        <v>0</v>
      </c>
      <c r="I142" s="66"/>
      <c r="J142" s="63">
        <f t="shared" si="99"/>
        <v>0</v>
      </c>
      <c r="K142" s="66">
        <v>0</v>
      </c>
      <c r="L142" s="66">
        <v>0</v>
      </c>
      <c r="M142" s="66"/>
      <c r="N142" s="63">
        <f t="shared" si="75"/>
        <v>0</v>
      </c>
      <c r="O142" s="66">
        <v>0</v>
      </c>
      <c r="P142" s="66">
        <v>0</v>
      </c>
      <c r="Q142" s="66"/>
      <c r="R142" s="63">
        <f t="shared" si="77"/>
        <v>41288</v>
      </c>
      <c r="S142" s="66">
        <v>825.8</v>
      </c>
      <c r="T142" s="66">
        <v>40462.199999999997</v>
      </c>
      <c r="U142" s="66"/>
      <c r="V142" s="28" t="e">
        <f t="shared" si="100"/>
        <v>#DIV/0!</v>
      </c>
    </row>
    <row r="143" spans="1:101" ht="50.25" customHeight="1" x14ac:dyDescent="0.25">
      <c r="A143" s="14"/>
      <c r="B143" s="44" t="s">
        <v>213</v>
      </c>
      <c r="C143" s="31" t="s">
        <v>68</v>
      </c>
      <c r="D143" s="33" t="s">
        <v>69</v>
      </c>
      <c r="E143" s="31" t="s">
        <v>214</v>
      </c>
      <c r="F143" s="63">
        <f t="shared" si="101"/>
        <v>20618.5</v>
      </c>
      <c r="G143" s="66">
        <v>618.5</v>
      </c>
      <c r="H143" s="66">
        <v>20000</v>
      </c>
      <c r="I143" s="66"/>
      <c r="J143" s="63">
        <f t="shared" si="99"/>
        <v>0</v>
      </c>
      <c r="K143" s="66">
        <v>0</v>
      </c>
      <c r="L143" s="66">
        <v>0</v>
      </c>
      <c r="M143" s="66"/>
      <c r="N143" s="63">
        <f t="shared" si="75"/>
        <v>47062.9</v>
      </c>
      <c r="O143" s="66">
        <v>1411.9</v>
      </c>
      <c r="P143" s="66">
        <v>45651</v>
      </c>
      <c r="Q143" s="66"/>
      <c r="R143" s="63">
        <f t="shared" si="77"/>
        <v>0</v>
      </c>
      <c r="S143" s="66">
        <v>0</v>
      </c>
      <c r="T143" s="66">
        <v>0</v>
      </c>
      <c r="U143" s="66"/>
      <c r="V143" s="28">
        <f t="shared" si="100"/>
        <v>0</v>
      </c>
    </row>
    <row r="144" spans="1:101" ht="67.5" customHeight="1" x14ac:dyDescent="0.25">
      <c r="A144" s="14"/>
      <c r="B144" s="44" t="s">
        <v>215</v>
      </c>
      <c r="C144" s="31" t="s">
        <v>112</v>
      </c>
      <c r="D144" s="33" t="s">
        <v>113</v>
      </c>
      <c r="E144" s="31" t="s">
        <v>216</v>
      </c>
      <c r="F144" s="63">
        <f t="shared" si="36"/>
        <v>0</v>
      </c>
      <c r="G144" s="66">
        <v>0</v>
      </c>
      <c r="H144" s="66">
        <v>0</v>
      </c>
      <c r="I144" s="66">
        <v>0</v>
      </c>
      <c r="J144" s="63">
        <f t="shared" si="99"/>
        <v>0</v>
      </c>
      <c r="K144" s="66">
        <v>0</v>
      </c>
      <c r="L144" s="66">
        <v>0</v>
      </c>
      <c r="M144" s="66">
        <v>0</v>
      </c>
      <c r="N144" s="63">
        <f t="shared" si="75"/>
        <v>23478.2</v>
      </c>
      <c r="O144" s="66">
        <v>469.6</v>
      </c>
      <c r="P144" s="66">
        <v>23008.6</v>
      </c>
      <c r="Q144" s="66"/>
      <c r="R144" s="63">
        <f t="shared" si="77"/>
        <v>0</v>
      </c>
      <c r="S144" s="66">
        <v>0</v>
      </c>
      <c r="T144" s="66">
        <v>0</v>
      </c>
      <c r="U144" s="66"/>
      <c r="V144" s="28" t="e">
        <f t="shared" si="100"/>
        <v>#DIV/0!</v>
      </c>
    </row>
    <row r="145" spans="1:22" ht="63.75" customHeight="1" x14ac:dyDescent="0.25">
      <c r="A145" s="14"/>
      <c r="B145" s="44" t="s">
        <v>217</v>
      </c>
      <c r="C145" s="31" t="s">
        <v>112</v>
      </c>
      <c r="D145" s="33" t="s">
        <v>113</v>
      </c>
      <c r="E145" s="31" t="s">
        <v>218</v>
      </c>
      <c r="F145" s="63">
        <f t="shared" si="36"/>
        <v>10204.1</v>
      </c>
      <c r="G145" s="66">
        <v>204.1</v>
      </c>
      <c r="H145" s="66">
        <v>10000</v>
      </c>
      <c r="I145" s="66">
        <v>0</v>
      </c>
      <c r="J145" s="63">
        <f t="shared" ref="J145:J146" si="102">SUM(K145:M145)</f>
        <v>10120.299999999999</v>
      </c>
      <c r="K145" s="66">
        <v>202.4</v>
      </c>
      <c r="L145" s="66">
        <v>9917.9</v>
      </c>
      <c r="M145" s="66">
        <v>0</v>
      </c>
      <c r="N145" s="63">
        <f t="shared" si="75"/>
        <v>12244.9</v>
      </c>
      <c r="O145" s="66">
        <v>244.9</v>
      </c>
      <c r="P145" s="66">
        <v>12000</v>
      </c>
      <c r="Q145" s="66">
        <v>0</v>
      </c>
      <c r="R145" s="63">
        <f t="shared" si="77"/>
        <v>18367.3</v>
      </c>
      <c r="S145" s="66">
        <v>367.3</v>
      </c>
      <c r="T145" s="66">
        <v>18000</v>
      </c>
      <c r="U145" s="66"/>
      <c r="V145" s="28">
        <f t="shared" si="100"/>
        <v>0.99199999999999999</v>
      </c>
    </row>
    <row r="146" spans="1:22" ht="51" customHeight="1" x14ac:dyDescent="0.25">
      <c r="A146" s="14"/>
      <c r="B146" s="44" t="s">
        <v>219</v>
      </c>
      <c r="C146" s="31" t="s">
        <v>68</v>
      </c>
      <c r="D146" s="33" t="s">
        <v>69</v>
      </c>
      <c r="E146" s="31" t="s">
        <v>220</v>
      </c>
      <c r="F146" s="63">
        <f t="shared" si="36"/>
        <v>0</v>
      </c>
      <c r="G146" s="66">
        <v>0</v>
      </c>
      <c r="H146" s="66">
        <v>0</v>
      </c>
      <c r="I146" s="66"/>
      <c r="J146" s="63">
        <f t="shared" si="102"/>
        <v>0</v>
      </c>
      <c r="K146" s="66"/>
      <c r="L146" s="66"/>
      <c r="M146" s="66"/>
      <c r="N146" s="63">
        <f t="shared" si="75"/>
        <v>35972.300000000003</v>
      </c>
      <c r="O146" s="66">
        <v>1079.2</v>
      </c>
      <c r="P146" s="66">
        <v>34893.1</v>
      </c>
      <c r="Q146" s="66"/>
      <c r="R146" s="63">
        <f t="shared" si="77"/>
        <v>0</v>
      </c>
      <c r="S146" s="66">
        <v>0</v>
      </c>
      <c r="T146" s="66">
        <v>0</v>
      </c>
      <c r="U146" s="66"/>
      <c r="V146" s="28" t="e">
        <f t="shared" si="100"/>
        <v>#DIV/0!</v>
      </c>
    </row>
    <row r="147" spans="1:22" ht="90" customHeight="1" x14ac:dyDescent="0.25">
      <c r="A147" s="14"/>
      <c r="B147" s="44" t="s">
        <v>221</v>
      </c>
      <c r="C147" s="31" t="s">
        <v>112</v>
      </c>
      <c r="D147" s="33" t="s">
        <v>113</v>
      </c>
      <c r="E147" s="31" t="s">
        <v>222</v>
      </c>
      <c r="F147" s="63">
        <f t="shared" ref="F147:F188" si="103">G147+H147+I147</f>
        <v>1000</v>
      </c>
      <c r="G147" s="66">
        <v>1000</v>
      </c>
      <c r="H147" s="66">
        <v>0</v>
      </c>
      <c r="I147" s="66">
        <v>0</v>
      </c>
      <c r="J147" s="63">
        <f t="shared" ref="J147:J188" si="104">K147+L147+M147</f>
        <v>950.6</v>
      </c>
      <c r="K147" s="66">
        <v>950.6</v>
      </c>
      <c r="L147" s="66">
        <v>0</v>
      </c>
      <c r="M147" s="66">
        <v>0</v>
      </c>
      <c r="N147" s="63">
        <f t="shared" si="75"/>
        <v>1000</v>
      </c>
      <c r="O147" s="66">
        <v>1000</v>
      </c>
      <c r="P147" s="66">
        <v>0</v>
      </c>
      <c r="Q147" s="66"/>
      <c r="R147" s="63">
        <f t="shared" si="77"/>
        <v>1000</v>
      </c>
      <c r="S147" s="66">
        <v>1000</v>
      </c>
      <c r="T147" s="66">
        <v>0</v>
      </c>
      <c r="U147" s="66"/>
      <c r="V147" s="28">
        <f t="shared" si="100"/>
        <v>0.95099999999999996</v>
      </c>
    </row>
    <row r="148" spans="1:22" ht="60.75" customHeight="1" x14ac:dyDescent="0.25">
      <c r="A148" s="14"/>
      <c r="B148" s="44" t="s">
        <v>223</v>
      </c>
      <c r="C148" s="31" t="s">
        <v>112</v>
      </c>
      <c r="D148" s="33" t="s">
        <v>113</v>
      </c>
      <c r="E148" s="31" t="s">
        <v>224</v>
      </c>
      <c r="F148" s="63">
        <f t="shared" si="103"/>
        <v>10000</v>
      </c>
      <c r="G148" s="66">
        <v>10000</v>
      </c>
      <c r="H148" s="66">
        <v>0</v>
      </c>
      <c r="I148" s="66">
        <v>0</v>
      </c>
      <c r="J148" s="63">
        <f t="shared" si="104"/>
        <v>3448.7</v>
      </c>
      <c r="K148" s="66">
        <v>3448.7</v>
      </c>
      <c r="L148" s="66">
        <v>0</v>
      </c>
      <c r="M148" s="66">
        <v>0</v>
      </c>
      <c r="N148" s="63">
        <f t="shared" si="75"/>
        <v>10000</v>
      </c>
      <c r="O148" s="66">
        <v>10000</v>
      </c>
      <c r="P148" s="66">
        <v>0</v>
      </c>
      <c r="Q148" s="66">
        <v>0</v>
      </c>
      <c r="R148" s="63">
        <f t="shared" si="77"/>
        <v>0</v>
      </c>
      <c r="S148" s="66">
        <v>0</v>
      </c>
      <c r="T148" s="66">
        <v>0</v>
      </c>
      <c r="U148" s="66"/>
      <c r="V148" s="28">
        <f t="shared" si="100"/>
        <v>0.34499999999999997</v>
      </c>
    </row>
    <row r="149" spans="1:22" ht="28.5" customHeight="1" x14ac:dyDescent="0.25">
      <c r="A149" s="10" t="s">
        <v>225</v>
      </c>
      <c r="B149" s="26" t="s">
        <v>226</v>
      </c>
      <c r="C149" s="27" t="s">
        <v>23</v>
      </c>
      <c r="D149" s="46" t="s">
        <v>23</v>
      </c>
      <c r="E149" s="95" t="s">
        <v>23</v>
      </c>
      <c r="F149" s="63">
        <f>G149+H149+M149</f>
        <v>569676</v>
      </c>
      <c r="G149" s="63">
        <f>G153+G155+G151+G152+G154</f>
        <v>44928.800000000003</v>
      </c>
      <c r="H149" s="63">
        <f t="shared" ref="H149:I149" si="105">H153+H155+H151+H152+H154</f>
        <v>524747.19999999995</v>
      </c>
      <c r="I149" s="63">
        <f t="shared" si="105"/>
        <v>0</v>
      </c>
      <c r="J149" s="63">
        <f>K149+L149+M149+J154</f>
        <v>177189.4</v>
      </c>
      <c r="K149" s="63">
        <f>K153+K155+K151+K152</f>
        <v>17501.3</v>
      </c>
      <c r="L149" s="63">
        <f t="shared" ref="L149:M149" si="106">L153+L155+L151+L152</f>
        <v>159688.1</v>
      </c>
      <c r="M149" s="63">
        <f t="shared" si="106"/>
        <v>0</v>
      </c>
      <c r="N149" s="63">
        <f t="shared" si="75"/>
        <v>599659.19999999995</v>
      </c>
      <c r="O149" s="66">
        <f>O153+O155+O151+O152</f>
        <v>44115.4</v>
      </c>
      <c r="P149" s="66">
        <f t="shared" ref="P149:Q149" si="107">P153+P155+P151+P152</f>
        <v>555543.80000000005</v>
      </c>
      <c r="Q149" s="66">
        <f t="shared" si="107"/>
        <v>0</v>
      </c>
      <c r="R149" s="63">
        <f t="shared" si="77"/>
        <v>621581.9</v>
      </c>
      <c r="S149" s="66">
        <f>S153+S155+S151+S152</f>
        <v>46111.9</v>
      </c>
      <c r="T149" s="66">
        <f t="shared" ref="T149:U149" si="108">T153+T155+T151+T152</f>
        <v>575470</v>
      </c>
      <c r="U149" s="66">
        <f t="shared" si="108"/>
        <v>0</v>
      </c>
      <c r="V149" s="72">
        <f t="shared" si="100"/>
        <v>0.311</v>
      </c>
    </row>
    <row r="150" spans="1:22" ht="18.75" customHeight="1" x14ac:dyDescent="0.25">
      <c r="A150" s="14"/>
      <c r="B150" s="44" t="s">
        <v>24</v>
      </c>
      <c r="C150" s="31"/>
      <c r="D150" s="33"/>
      <c r="E150" s="80"/>
      <c r="F150" s="63"/>
      <c r="G150" s="66"/>
      <c r="H150" s="66"/>
      <c r="I150" s="66"/>
      <c r="J150" s="63"/>
      <c r="K150" s="66"/>
      <c r="L150" s="66"/>
      <c r="M150" s="66"/>
      <c r="N150" s="63"/>
      <c r="O150" s="66"/>
      <c r="P150" s="66"/>
      <c r="Q150" s="66"/>
      <c r="R150" s="63"/>
      <c r="S150" s="66"/>
      <c r="T150" s="66"/>
      <c r="U150" s="66"/>
      <c r="V150" s="38"/>
    </row>
    <row r="151" spans="1:22" ht="105" customHeight="1" x14ac:dyDescent="0.25">
      <c r="A151" s="14"/>
      <c r="B151" s="44" t="s">
        <v>227</v>
      </c>
      <c r="C151" s="31" t="s">
        <v>232</v>
      </c>
      <c r="D151" s="33" t="s">
        <v>233</v>
      </c>
      <c r="E151" s="80" t="s">
        <v>230</v>
      </c>
      <c r="F151" s="63">
        <f t="shared" ref="F151:F152" si="109">G151+H151+M151</f>
        <v>88500</v>
      </c>
      <c r="G151" s="66">
        <v>1770</v>
      </c>
      <c r="H151" s="66">
        <v>86730</v>
      </c>
      <c r="I151" s="66"/>
      <c r="J151" s="63">
        <f t="shared" ref="J151:J152" si="110">K151+L151+M151</f>
        <v>15833</v>
      </c>
      <c r="K151" s="66">
        <v>316.7</v>
      </c>
      <c r="L151" s="66">
        <v>15516.34</v>
      </c>
      <c r="M151" s="66"/>
      <c r="N151" s="63">
        <f t="shared" si="75"/>
        <v>0</v>
      </c>
      <c r="O151" s="66"/>
      <c r="P151" s="66"/>
      <c r="Q151" s="66"/>
      <c r="R151" s="63">
        <f t="shared" si="77"/>
        <v>0</v>
      </c>
      <c r="S151" s="66"/>
      <c r="T151" s="66"/>
      <c r="U151" s="66"/>
      <c r="V151" s="38">
        <f t="shared" si="100"/>
        <v>0.17899999999999999</v>
      </c>
    </row>
    <row r="152" spans="1:22" ht="105" customHeight="1" x14ac:dyDescent="0.25">
      <c r="A152" s="14"/>
      <c r="B152" s="44" t="s">
        <v>227</v>
      </c>
      <c r="C152" s="31" t="s">
        <v>44</v>
      </c>
      <c r="D152" s="33" t="s">
        <v>45</v>
      </c>
      <c r="E152" s="80" t="s">
        <v>230</v>
      </c>
      <c r="F152" s="63">
        <f t="shared" si="109"/>
        <v>17300</v>
      </c>
      <c r="G152" s="66">
        <v>346</v>
      </c>
      <c r="H152" s="66">
        <v>16954</v>
      </c>
      <c r="I152" s="66"/>
      <c r="J152" s="63">
        <f t="shared" si="110"/>
        <v>0</v>
      </c>
      <c r="K152" s="66"/>
      <c r="L152" s="66"/>
      <c r="M152" s="66"/>
      <c r="N152" s="63">
        <f t="shared" si="75"/>
        <v>0</v>
      </c>
      <c r="O152" s="66"/>
      <c r="P152" s="66"/>
      <c r="Q152" s="66"/>
      <c r="R152" s="63">
        <f t="shared" si="77"/>
        <v>0</v>
      </c>
      <c r="S152" s="66"/>
      <c r="T152" s="66"/>
      <c r="U152" s="66"/>
      <c r="V152" s="38">
        <f t="shared" si="100"/>
        <v>0</v>
      </c>
    </row>
    <row r="153" spans="1:22" ht="105" customHeight="1" x14ac:dyDescent="0.25">
      <c r="A153" s="14"/>
      <c r="B153" s="44" t="s">
        <v>227</v>
      </c>
      <c r="C153" s="31" t="s">
        <v>228</v>
      </c>
      <c r="D153" s="33" t="s">
        <v>229</v>
      </c>
      <c r="E153" s="80" t="s">
        <v>230</v>
      </c>
      <c r="F153" s="63">
        <f t="shared" si="103"/>
        <v>132814.70000000001</v>
      </c>
      <c r="G153" s="66">
        <v>2656.3</v>
      </c>
      <c r="H153" s="66">
        <v>130158.39999999999</v>
      </c>
      <c r="I153" s="66"/>
      <c r="J153" s="63">
        <f t="shared" si="104"/>
        <v>6273.3</v>
      </c>
      <c r="K153" s="66">
        <v>125.5</v>
      </c>
      <c r="L153" s="66">
        <v>6147.81</v>
      </c>
      <c r="M153" s="66"/>
      <c r="N153" s="63">
        <f t="shared" si="75"/>
        <v>242745.4</v>
      </c>
      <c r="O153" s="66">
        <v>4854.8999999999996</v>
      </c>
      <c r="P153" s="66">
        <v>237890.5</v>
      </c>
      <c r="Q153" s="66"/>
      <c r="R153" s="63">
        <f t="shared" si="77"/>
        <v>247356.79999999999</v>
      </c>
      <c r="S153" s="66">
        <v>4947.1000000000004</v>
      </c>
      <c r="T153" s="66">
        <v>242409.7</v>
      </c>
      <c r="U153" s="66"/>
      <c r="V153" s="28">
        <f t="shared" si="100"/>
        <v>4.7E-2</v>
      </c>
    </row>
    <row r="154" spans="1:22" ht="105" customHeight="1" x14ac:dyDescent="0.25">
      <c r="A154" s="14"/>
      <c r="B154" s="44" t="s">
        <v>314</v>
      </c>
      <c r="C154" s="31" t="s">
        <v>228</v>
      </c>
      <c r="D154" s="33" t="s">
        <v>229</v>
      </c>
      <c r="E154" s="80" t="s">
        <v>313</v>
      </c>
      <c r="F154" s="63">
        <f t="shared" si="103"/>
        <v>4202</v>
      </c>
      <c r="G154" s="66">
        <v>4202</v>
      </c>
      <c r="H154" s="66">
        <v>0</v>
      </c>
      <c r="I154" s="66"/>
      <c r="J154" s="63"/>
      <c r="K154" s="66"/>
      <c r="L154" s="66"/>
      <c r="M154" s="66"/>
      <c r="N154" s="63"/>
      <c r="O154" s="66"/>
      <c r="P154" s="66"/>
      <c r="Q154" s="66"/>
      <c r="R154" s="63"/>
      <c r="S154" s="66"/>
      <c r="T154" s="66"/>
      <c r="U154" s="66"/>
      <c r="V154" s="28"/>
    </row>
    <row r="155" spans="1:22" ht="87" customHeight="1" x14ac:dyDescent="0.25">
      <c r="A155" s="14"/>
      <c r="B155" s="44" t="s">
        <v>231</v>
      </c>
      <c r="C155" s="31" t="s">
        <v>232</v>
      </c>
      <c r="D155" s="33" t="s">
        <v>233</v>
      </c>
      <c r="E155" s="31" t="s">
        <v>234</v>
      </c>
      <c r="F155" s="63">
        <f t="shared" si="103"/>
        <v>326859.3</v>
      </c>
      <c r="G155" s="66">
        <v>35954.5</v>
      </c>
      <c r="H155" s="66">
        <v>290904.8</v>
      </c>
      <c r="I155" s="66"/>
      <c r="J155" s="63">
        <f t="shared" si="104"/>
        <v>155083</v>
      </c>
      <c r="K155" s="66">
        <v>17059.099999999999</v>
      </c>
      <c r="L155" s="66">
        <v>138023.9</v>
      </c>
      <c r="M155" s="66"/>
      <c r="N155" s="63">
        <f t="shared" si="75"/>
        <v>356913.8</v>
      </c>
      <c r="O155" s="66">
        <v>39260.5</v>
      </c>
      <c r="P155" s="66">
        <v>317653.3</v>
      </c>
      <c r="Q155" s="66"/>
      <c r="R155" s="63">
        <f t="shared" si="77"/>
        <v>374225.1</v>
      </c>
      <c r="S155" s="66">
        <v>41164.800000000003</v>
      </c>
      <c r="T155" s="66">
        <v>333060.3</v>
      </c>
      <c r="U155" s="66"/>
      <c r="V155" s="28">
        <f t="shared" si="100"/>
        <v>0.47399999999999998</v>
      </c>
    </row>
    <row r="156" spans="1:22" s="45" customFormat="1" ht="31.5" customHeight="1" x14ac:dyDescent="0.2">
      <c r="A156" s="10" t="s">
        <v>235</v>
      </c>
      <c r="B156" s="26" t="s">
        <v>236</v>
      </c>
      <c r="C156" s="27" t="s">
        <v>23</v>
      </c>
      <c r="D156" s="46" t="s">
        <v>23</v>
      </c>
      <c r="E156" s="27" t="s">
        <v>23</v>
      </c>
      <c r="F156" s="63">
        <f t="shared" si="103"/>
        <v>171033.9</v>
      </c>
      <c r="G156" s="63">
        <f>G158</f>
        <v>3420.7</v>
      </c>
      <c r="H156" s="63">
        <f t="shared" ref="H156:I156" si="111">H158</f>
        <v>167613.20000000001</v>
      </c>
      <c r="I156" s="63">
        <f t="shared" si="111"/>
        <v>0</v>
      </c>
      <c r="J156" s="63">
        <f t="shared" si="104"/>
        <v>127561.60000000001</v>
      </c>
      <c r="K156" s="63">
        <f>K158</f>
        <v>2551.1999999999998</v>
      </c>
      <c r="L156" s="63">
        <f t="shared" ref="L156:M156" si="112">L158</f>
        <v>125010.4</v>
      </c>
      <c r="M156" s="63">
        <f t="shared" si="112"/>
        <v>0</v>
      </c>
      <c r="N156" s="63">
        <f t="shared" si="75"/>
        <v>228432.7</v>
      </c>
      <c r="O156" s="63">
        <f>O158</f>
        <v>4568.7</v>
      </c>
      <c r="P156" s="63">
        <f t="shared" ref="P156:Q156" si="113">P158</f>
        <v>223864</v>
      </c>
      <c r="Q156" s="63">
        <f t="shared" si="113"/>
        <v>0</v>
      </c>
      <c r="R156" s="63">
        <f t="shared" si="77"/>
        <v>254702.7</v>
      </c>
      <c r="S156" s="63">
        <f>S158</f>
        <v>5094</v>
      </c>
      <c r="T156" s="63">
        <f t="shared" ref="T156:U156" si="114">T158</f>
        <v>249608.7</v>
      </c>
      <c r="U156" s="63">
        <f t="shared" si="114"/>
        <v>0</v>
      </c>
      <c r="V156" s="38">
        <f t="shared" si="100"/>
        <v>0.746</v>
      </c>
    </row>
    <row r="157" spans="1:22" ht="19.5" customHeight="1" x14ac:dyDescent="0.25">
      <c r="A157" s="14"/>
      <c r="B157" s="44" t="s">
        <v>24</v>
      </c>
      <c r="C157" s="31"/>
      <c r="D157" s="33"/>
      <c r="E157" s="31"/>
      <c r="F157" s="63"/>
      <c r="G157" s="66"/>
      <c r="H157" s="66"/>
      <c r="I157" s="66"/>
      <c r="J157" s="63"/>
      <c r="K157" s="66"/>
      <c r="L157" s="66"/>
      <c r="M157" s="66"/>
      <c r="N157" s="63"/>
      <c r="O157" s="66"/>
      <c r="P157" s="66"/>
      <c r="Q157" s="66"/>
      <c r="R157" s="63"/>
      <c r="S157" s="66"/>
      <c r="T157" s="66"/>
      <c r="U157" s="66"/>
      <c r="V157" s="28"/>
    </row>
    <row r="158" spans="1:22" ht="89.25" customHeight="1" x14ac:dyDescent="0.25">
      <c r="A158" s="14"/>
      <c r="B158" s="44" t="s">
        <v>237</v>
      </c>
      <c r="C158" s="31" t="s">
        <v>232</v>
      </c>
      <c r="D158" s="33" t="s">
        <v>233</v>
      </c>
      <c r="E158" s="31" t="s">
        <v>238</v>
      </c>
      <c r="F158" s="63">
        <f t="shared" si="103"/>
        <v>171033.9</v>
      </c>
      <c r="G158" s="66">
        <v>3420.7</v>
      </c>
      <c r="H158" s="66">
        <v>167613.20000000001</v>
      </c>
      <c r="I158" s="66"/>
      <c r="J158" s="63">
        <f t="shared" si="104"/>
        <v>127561.60000000001</v>
      </c>
      <c r="K158" s="66">
        <v>2551.1999999999998</v>
      </c>
      <c r="L158" s="66">
        <v>125010.37</v>
      </c>
      <c r="M158" s="66"/>
      <c r="N158" s="63">
        <f t="shared" si="75"/>
        <v>228432.7</v>
      </c>
      <c r="O158" s="66">
        <v>4568.7</v>
      </c>
      <c r="P158" s="66">
        <v>223864</v>
      </c>
      <c r="Q158" s="66"/>
      <c r="R158" s="63">
        <f t="shared" si="77"/>
        <v>254702.7</v>
      </c>
      <c r="S158" s="66">
        <v>5094</v>
      </c>
      <c r="T158" s="66">
        <v>249608.7</v>
      </c>
      <c r="U158" s="66"/>
      <c r="V158" s="28">
        <f t="shared" si="100"/>
        <v>0.746</v>
      </c>
    </row>
    <row r="159" spans="1:22" ht="28.15" customHeight="1" x14ac:dyDescent="0.25">
      <c r="A159" s="10" t="s">
        <v>239</v>
      </c>
      <c r="B159" s="26" t="s">
        <v>240</v>
      </c>
      <c r="C159" s="48" t="s">
        <v>23</v>
      </c>
      <c r="D159" s="48" t="s">
        <v>23</v>
      </c>
      <c r="E159" s="48" t="s">
        <v>23</v>
      </c>
      <c r="F159" s="63">
        <f t="shared" si="103"/>
        <v>0</v>
      </c>
      <c r="G159" s="63">
        <f>SUM(G161:G162)</f>
        <v>0</v>
      </c>
      <c r="H159" s="63">
        <f>SUM(H161:H162)</f>
        <v>0</v>
      </c>
      <c r="I159" s="63">
        <f>SUM(I161:I162)</f>
        <v>0</v>
      </c>
      <c r="J159" s="63">
        <f t="shared" si="104"/>
        <v>0</v>
      </c>
      <c r="K159" s="63">
        <f>SUM(K161:K162)</f>
        <v>0</v>
      </c>
      <c r="L159" s="63">
        <f>SUM(L161:L162)</f>
        <v>0</v>
      </c>
      <c r="M159" s="63">
        <f>SUM(M161:M162)</f>
        <v>0</v>
      </c>
      <c r="N159" s="63">
        <f t="shared" si="75"/>
        <v>63931.8</v>
      </c>
      <c r="O159" s="63">
        <f>SUM(O161:O162)</f>
        <v>1278.7</v>
      </c>
      <c r="P159" s="63">
        <f>SUM(P161:P162)</f>
        <v>62653.1</v>
      </c>
      <c r="Q159" s="63">
        <f>SUM(Q161:Q162)</f>
        <v>0</v>
      </c>
      <c r="R159" s="63">
        <f t="shared" si="77"/>
        <v>66673.8</v>
      </c>
      <c r="S159" s="63">
        <f>SUM(S161:S162)</f>
        <v>1277.9000000000001</v>
      </c>
      <c r="T159" s="63">
        <f>SUM(T161:T162)</f>
        <v>62614.9</v>
      </c>
      <c r="U159" s="63">
        <f>SUM(U161:U162)</f>
        <v>2781</v>
      </c>
      <c r="V159" s="28" t="e">
        <f t="shared" si="100"/>
        <v>#DIV/0!</v>
      </c>
    </row>
    <row r="160" spans="1:22" ht="18.75" x14ac:dyDescent="0.25">
      <c r="A160" s="14"/>
      <c r="B160" s="44" t="s">
        <v>24</v>
      </c>
      <c r="C160" s="24"/>
      <c r="D160" s="34"/>
      <c r="E160" s="24"/>
      <c r="F160" s="63"/>
      <c r="G160" s="63"/>
      <c r="H160" s="63"/>
      <c r="I160" s="63"/>
      <c r="J160" s="63"/>
      <c r="K160" s="63"/>
      <c r="L160" s="63"/>
      <c r="M160" s="63"/>
      <c r="N160" s="63"/>
      <c r="O160" s="63"/>
      <c r="P160" s="63"/>
      <c r="Q160" s="63"/>
      <c r="R160" s="63"/>
      <c r="S160" s="63"/>
      <c r="T160" s="63"/>
      <c r="U160" s="63"/>
      <c r="V160" s="28"/>
    </row>
    <row r="161" spans="1:101" ht="91.5" customHeight="1" x14ac:dyDescent="0.25">
      <c r="A161" s="14"/>
      <c r="B161" s="44" t="s">
        <v>241</v>
      </c>
      <c r="C161" s="31" t="s">
        <v>98</v>
      </c>
      <c r="D161" s="33" t="s">
        <v>99</v>
      </c>
      <c r="E161" s="31" t="s">
        <v>242</v>
      </c>
      <c r="F161" s="63">
        <f t="shared" si="103"/>
        <v>0</v>
      </c>
      <c r="G161" s="66">
        <v>0</v>
      </c>
      <c r="H161" s="66"/>
      <c r="I161" s="66"/>
      <c r="J161" s="63">
        <f t="shared" si="104"/>
        <v>0</v>
      </c>
      <c r="K161" s="66">
        <v>0</v>
      </c>
      <c r="L161" s="66"/>
      <c r="M161" s="66"/>
      <c r="N161" s="63">
        <f t="shared" si="75"/>
        <v>4081.6</v>
      </c>
      <c r="O161" s="66">
        <v>81.599999999999994</v>
      </c>
      <c r="P161" s="66">
        <v>4000</v>
      </c>
      <c r="Q161" s="66"/>
      <c r="R161" s="63">
        <f t="shared" si="77"/>
        <v>6802.7</v>
      </c>
      <c r="S161" s="66">
        <v>81.599999999999994</v>
      </c>
      <c r="T161" s="66">
        <v>4000</v>
      </c>
      <c r="U161" s="66">
        <v>2721.1</v>
      </c>
      <c r="V161" s="28" t="e">
        <f t="shared" si="100"/>
        <v>#DIV/0!</v>
      </c>
    </row>
    <row r="162" spans="1:101" ht="96" customHeight="1" x14ac:dyDescent="0.25">
      <c r="A162" s="14"/>
      <c r="B162" s="44" t="s">
        <v>243</v>
      </c>
      <c r="C162" s="31" t="s">
        <v>68</v>
      </c>
      <c r="D162" s="33" t="s">
        <v>69</v>
      </c>
      <c r="E162" s="31" t="s">
        <v>244</v>
      </c>
      <c r="F162" s="63">
        <f t="shared" si="103"/>
        <v>0</v>
      </c>
      <c r="G162" s="66">
        <v>0</v>
      </c>
      <c r="H162" s="66">
        <v>0</v>
      </c>
      <c r="I162" s="66"/>
      <c r="J162" s="63">
        <f t="shared" si="104"/>
        <v>0</v>
      </c>
      <c r="K162" s="66">
        <v>0</v>
      </c>
      <c r="L162" s="66">
        <v>0</v>
      </c>
      <c r="M162" s="66"/>
      <c r="N162" s="63">
        <f t="shared" si="75"/>
        <v>59850.2</v>
      </c>
      <c r="O162" s="66">
        <v>1197.0999999999999</v>
      </c>
      <c r="P162" s="66">
        <v>58653.1</v>
      </c>
      <c r="Q162" s="66"/>
      <c r="R162" s="63">
        <f t="shared" si="77"/>
        <v>59871.1</v>
      </c>
      <c r="S162" s="66">
        <v>1196.3</v>
      </c>
      <c r="T162" s="66">
        <v>58614.9</v>
      </c>
      <c r="U162" s="66">
        <v>59.9</v>
      </c>
      <c r="V162" s="28" t="e">
        <f t="shared" si="100"/>
        <v>#DIV/0!</v>
      </c>
    </row>
    <row r="163" spans="1:101" s="51" customFormat="1" ht="45.75" customHeight="1" x14ac:dyDescent="0.25">
      <c r="A163" s="18" t="s">
        <v>245</v>
      </c>
      <c r="B163" s="19" t="s">
        <v>246</v>
      </c>
      <c r="C163" s="20" t="s">
        <v>23</v>
      </c>
      <c r="D163" s="20" t="s">
        <v>23</v>
      </c>
      <c r="E163" s="65" t="s">
        <v>23</v>
      </c>
      <c r="F163" s="65">
        <f t="shared" si="103"/>
        <v>38779.9</v>
      </c>
      <c r="G163" s="65">
        <f>G164+G167</f>
        <v>19823.900000000001</v>
      </c>
      <c r="H163" s="65">
        <f>H164+H167</f>
        <v>18956</v>
      </c>
      <c r="I163" s="65">
        <f>I164+I167</f>
        <v>0</v>
      </c>
      <c r="J163" s="65">
        <f t="shared" si="104"/>
        <v>33920.6</v>
      </c>
      <c r="K163" s="65">
        <f>K164+K167</f>
        <v>14964.6</v>
      </c>
      <c r="L163" s="65">
        <f>L164+L167</f>
        <v>18956</v>
      </c>
      <c r="M163" s="65">
        <f>M164+M167</f>
        <v>0</v>
      </c>
      <c r="N163" s="65">
        <f t="shared" si="75"/>
        <v>53115</v>
      </c>
      <c r="O163" s="65">
        <f>O164+O167</f>
        <v>32788.800000000003</v>
      </c>
      <c r="P163" s="65">
        <f>P164+P167</f>
        <v>20326.2</v>
      </c>
      <c r="Q163" s="65">
        <f>Q164+Q167</f>
        <v>0</v>
      </c>
      <c r="R163" s="65">
        <f t="shared" si="77"/>
        <v>54331.199999999997</v>
      </c>
      <c r="S163" s="65">
        <f>S164+S167</f>
        <v>32813.1</v>
      </c>
      <c r="T163" s="65">
        <f>T164+T167</f>
        <v>21518.1</v>
      </c>
      <c r="U163" s="65">
        <f>U164+U167</f>
        <v>0</v>
      </c>
      <c r="V163" s="21">
        <f t="shared" si="100"/>
        <v>0.875</v>
      </c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</row>
    <row r="164" spans="1:101" ht="78" customHeight="1" x14ac:dyDescent="0.25">
      <c r="A164" s="10" t="s">
        <v>247</v>
      </c>
      <c r="B164" s="26" t="s">
        <v>248</v>
      </c>
      <c r="C164" s="27" t="s">
        <v>23</v>
      </c>
      <c r="D164" s="27" t="s">
        <v>23</v>
      </c>
      <c r="E164" s="27" t="s">
        <v>23</v>
      </c>
      <c r="F164" s="63">
        <f t="shared" si="103"/>
        <v>12937</v>
      </c>
      <c r="G164" s="63">
        <f>SUM(G166:G166)</f>
        <v>12937</v>
      </c>
      <c r="H164" s="63">
        <f>SUM(H166:H166)</f>
        <v>0</v>
      </c>
      <c r="I164" s="63">
        <f>SUM(I166:I166)</f>
        <v>0</v>
      </c>
      <c r="J164" s="63">
        <f t="shared" si="104"/>
        <v>9702.7000000000007</v>
      </c>
      <c r="K164" s="63">
        <f>SUM(K166:K166)</f>
        <v>9702.7000000000007</v>
      </c>
      <c r="L164" s="63">
        <f>SUM(L166:L166)</f>
        <v>0</v>
      </c>
      <c r="M164" s="63">
        <f>SUM(M166:M166)</f>
        <v>0</v>
      </c>
      <c r="N164" s="63">
        <f t="shared" si="75"/>
        <v>25874</v>
      </c>
      <c r="O164" s="63">
        <f>SUM(O166:O166)</f>
        <v>25874</v>
      </c>
      <c r="P164" s="63">
        <f>SUM(P166:P166)</f>
        <v>0</v>
      </c>
      <c r="Q164" s="63">
        <f>SUM(Q166:Q166)</f>
        <v>0</v>
      </c>
      <c r="R164" s="63">
        <f t="shared" si="77"/>
        <v>25874</v>
      </c>
      <c r="S164" s="63">
        <f>SUM(S166:S166)</f>
        <v>25874</v>
      </c>
      <c r="T164" s="63">
        <f>SUM(T166:T166)</f>
        <v>0</v>
      </c>
      <c r="U164" s="63">
        <f>SUM(U166:U166)</f>
        <v>0</v>
      </c>
      <c r="V164" s="28">
        <f t="shared" si="100"/>
        <v>0.75</v>
      </c>
    </row>
    <row r="165" spans="1:101" ht="18.75" x14ac:dyDescent="0.25">
      <c r="A165" s="14"/>
      <c r="B165" s="44" t="s">
        <v>24</v>
      </c>
      <c r="C165" s="24"/>
      <c r="D165" s="24"/>
      <c r="E165" s="24"/>
      <c r="F165" s="63"/>
      <c r="G165" s="63"/>
      <c r="H165" s="63"/>
      <c r="I165" s="63"/>
      <c r="J165" s="63"/>
      <c r="K165" s="63"/>
      <c r="L165" s="63"/>
      <c r="M165" s="63"/>
      <c r="N165" s="63"/>
      <c r="O165" s="63"/>
      <c r="P165" s="63"/>
      <c r="Q165" s="63"/>
      <c r="R165" s="63"/>
      <c r="S165" s="63"/>
      <c r="T165" s="63"/>
      <c r="U165" s="63"/>
      <c r="V165" s="28"/>
    </row>
    <row r="166" spans="1:101" ht="106.9" customHeight="1" x14ac:dyDescent="0.25">
      <c r="A166" s="14"/>
      <c r="B166" s="88" t="s">
        <v>249</v>
      </c>
      <c r="C166" s="40" t="s">
        <v>250</v>
      </c>
      <c r="D166" s="41" t="s">
        <v>251</v>
      </c>
      <c r="E166" s="31" t="s">
        <v>252</v>
      </c>
      <c r="F166" s="63">
        <f t="shared" si="103"/>
        <v>12937</v>
      </c>
      <c r="G166" s="66">
        <v>12937</v>
      </c>
      <c r="H166" s="66">
        <v>0</v>
      </c>
      <c r="I166" s="66"/>
      <c r="J166" s="63">
        <f t="shared" si="104"/>
        <v>9702.7000000000007</v>
      </c>
      <c r="K166" s="66">
        <v>9702.7000000000007</v>
      </c>
      <c r="L166" s="66">
        <v>0</v>
      </c>
      <c r="M166" s="66"/>
      <c r="N166" s="63">
        <f t="shared" si="75"/>
        <v>25874</v>
      </c>
      <c r="O166" s="66">
        <v>25874</v>
      </c>
      <c r="P166" s="66">
        <v>0</v>
      </c>
      <c r="Q166" s="66"/>
      <c r="R166" s="63">
        <f t="shared" si="77"/>
        <v>25874</v>
      </c>
      <c r="S166" s="66">
        <v>25874</v>
      </c>
      <c r="T166" s="66">
        <v>0</v>
      </c>
      <c r="U166" s="66"/>
      <c r="V166" s="28">
        <f t="shared" si="100"/>
        <v>0.75</v>
      </c>
    </row>
    <row r="167" spans="1:101" ht="45" customHeight="1" x14ac:dyDescent="0.25">
      <c r="A167" s="10" t="s">
        <v>253</v>
      </c>
      <c r="B167" s="26" t="s">
        <v>254</v>
      </c>
      <c r="C167" s="27" t="s">
        <v>23</v>
      </c>
      <c r="D167" s="27" t="s">
        <v>23</v>
      </c>
      <c r="E167" s="27" t="s">
        <v>23</v>
      </c>
      <c r="F167" s="63">
        <f t="shared" si="103"/>
        <v>25842.9</v>
      </c>
      <c r="G167" s="63">
        <f>SUM(G169:G170)</f>
        <v>6886.9</v>
      </c>
      <c r="H167" s="63">
        <f>SUM(H169:H170)</f>
        <v>18956</v>
      </c>
      <c r="I167" s="63">
        <f>SUM(I169:I170)</f>
        <v>0</v>
      </c>
      <c r="J167" s="63">
        <f t="shared" si="104"/>
        <v>24217.9</v>
      </c>
      <c r="K167" s="63">
        <f>SUM(K169:K170)</f>
        <v>5261.9</v>
      </c>
      <c r="L167" s="63">
        <f>SUM(L169:L170)</f>
        <v>18956</v>
      </c>
      <c r="M167" s="63">
        <f>SUM(M169:M170)</f>
        <v>0</v>
      </c>
      <c r="N167" s="63">
        <f t="shared" si="75"/>
        <v>27241</v>
      </c>
      <c r="O167" s="63">
        <f>SUM(O169:O170)</f>
        <v>6914.8</v>
      </c>
      <c r="P167" s="63">
        <f>SUM(P169:P170)</f>
        <v>20326.2</v>
      </c>
      <c r="Q167" s="63">
        <f>SUM(Q169:Q170)</f>
        <v>0</v>
      </c>
      <c r="R167" s="63">
        <f t="shared" si="77"/>
        <v>28457.200000000001</v>
      </c>
      <c r="S167" s="63">
        <f>SUM(S169:S170)</f>
        <v>6939.1</v>
      </c>
      <c r="T167" s="63">
        <f>SUM(T169:T170)</f>
        <v>21518.1</v>
      </c>
      <c r="U167" s="63">
        <f>SUM(U169:U170)</f>
        <v>0</v>
      </c>
      <c r="V167" s="28">
        <f t="shared" si="100"/>
        <v>0.93700000000000006</v>
      </c>
    </row>
    <row r="168" spans="1:101" ht="15.75" customHeight="1" x14ac:dyDescent="0.25">
      <c r="A168" s="14"/>
      <c r="B168" s="44" t="s">
        <v>24</v>
      </c>
      <c r="C168" s="24"/>
      <c r="D168" s="24"/>
      <c r="E168" s="24"/>
      <c r="F168" s="63"/>
      <c r="G168" s="63"/>
      <c r="H168" s="63"/>
      <c r="I168" s="63"/>
      <c r="J168" s="63"/>
      <c r="K168" s="63"/>
      <c r="L168" s="63"/>
      <c r="M168" s="63"/>
      <c r="N168" s="63"/>
      <c r="O168" s="63"/>
      <c r="P168" s="63"/>
      <c r="Q168" s="63"/>
      <c r="R168" s="63"/>
      <c r="S168" s="63"/>
      <c r="T168" s="63"/>
      <c r="U168" s="63"/>
      <c r="V168" s="28"/>
    </row>
    <row r="169" spans="1:101" ht="101.25" customHeight="1" x14ac:dyDescent="0.25">
      <c r="A169" s="14"/>
      <c r="B169" s="44" t="s">
        <v>255</v>
      </c>
      <c r="C169" s="31" t="s">
        <v>250</v>
      </c>
      <c r="D169" s="33" t="s">
        <v>251</v>
      </c>
      <c r="E169" s="31" t="s">
        <v>256</v>
      </c>
      <c r="F169" s="63">
        <f t="shared" si="103"/>
        <v>19342.900000000001</v>
      </c>
      <c r="G169" s="66">
        <v>386.9</v>
      </c>
      <c r="H169" s="66">
        <v>18956</v>
      </c>
      <c r="I169" s="66"/>
      <c r="J169" s="63">
        <f t="shared" si="104"/>
        <v>19342.900000000001</v>
      </c>
      <c r="K169" s="66">
        <v>386.9</v>
      </c>
      <c r="L169" s="66">
        <v>18956</v>
      </c>
      <c r="M169" s="66"/>
      <c r="N169" s="63">
        <f t="shared" si="75"/>
        <v>20741</v>
      </c>
      <c r="O169" s="66">
        <v>414.8</v>
      </c>
      <c r="P169" s="66">
        <v>20326.2</v>
      </c>
      <c r="Q169" s="66"/>
      <c r="R169" s="63">
        <f t="shared" si="77"/>
        <v>21957.200000000001</v>
      </c>
      <c r="S169" s="66">
        <v>439.1</v>
      </c>
      <c r="T169" s="66">
        <v>21518.1</v>
      </c>
      <c r="U169" s="66"/>
      <c r="V169" s="28">
        <f t="shared" si="100"/>
        <v>1</v>
      </c>
    </row>
    <row r="170" spans="1:101" ht="100.9" customHeight="1" x14ac:dyDescent="0.25">
      <c r="A170" s="14"/>
      <c r="B170" s="44" t="s">
        <v>255</v>
      </c>
      <c r="C170" s="31" t="s">
        <v>250</v>
      </c>
      <c r="D170" s="33" t="s">
        <v>251</v>
      </c>
      <c r="E170" s="31" t="s">
        <v>257</v>
      </c>
      <c r="F170" s="63">
        <f t="shared" si="103"/>
        <v>6500</v>
      </c>
      <c r="G170" s="66">
        <v>6500</v>
      </c>
      <c r="H170" s="66">
        <v>0</v>
      </c>
      <c r="I170" s="66"/>
      <c r="J170" s="63">
        <f t="shared" si="104"/>
        <v>4875</v>
      </c>
      <c r="K170" s="66">
        <v>4875</v>
      </c>
      <c r="L170" s="66">
        <v>0</v>
      </c>
      <c r="M170" s="66"/>
      <c r="N170" s="63">
        <f t="shared" si="75"/>
        <v>6500</v>
      </c>
      <c r="O170" s="66">
        <v>6500</v>
      </c>
      <c r="P170" s="66">
        <v>0</v>
      </c>
      <c r="Q170" s="66"/>
      <c r="R170" s="63">
        <f t="shared" si="77"/>
        <v>6500</v>
      </c>
      <c r="S170" s="66">
        <v>6500</v>
      </c>
      <c r="T170" s="66">
        <v>0</v>
      </c>
      <c r="U170" s="66"/>
      <c r="V170" s="28">
        <f t="shared" si="100"/>
        <v>0.75</v>
      </c>
    </row>
    <row r="171" spans="1:101" s="51" customFormat="1" ht="57" customHeight="1" x14ac:dyDescent="0.25">
      <c r="A171" s="57">
        <v>9</v>
      </c>
      <c r="B171" s="19" t="s">
        <v>258</v>
      </c>
      <c r="C171" s="20" t="s">
        <v>23</v>
      </c>
      <c r="D171" s="20" t="s">
        <v>23</v>
      </c>
      <c r="E171" s="52" t="s">
        <v>23</v>
      </c>
      <c r="F171" s="65">
        <f t="shared" si="103"/>
        <v>2556.1999999999998</v>
      </c>
      <c r="G171" s="65">
        <f>G172</f>
        <v>558.6</v>
      </c>
      <c r="H171" s="65">
        <f>H172</f>
        <v>1997.6</v>
      </c>
      <c r="I171" s="65">
        <f>I172</f>
        <v>0</v>
      </c>
      <c r="J171" s="65">
        <f t="shared" si="104"/>
        <v>1341</v>
      </c>
      <c r="K171" s="65">
        <f>K172</f>
        <v>488.1</v>
      </c>
      <c r="L171" s="65">
        <f>L172</f>
        <v>852.9</v>
      </c>
      <c r="M171" s="65">
        <f>M172</f>
        <v>0</v>
      </c>
      <c r="N171" s="65">
        <f t="shared" si="75"/>
        <v>1968.9</v>
      </c>
      <c r="O171" s="65">
        <f>O172</f>
        <v>274.60000000000002</v>
      </c>
      <c r="P171" s="65">
        <f>P172</f>
        <v>1694.3</v>
      </c>
      <c r="Q171" s="65">
        <f>Q172</f>
        <v>0</v>
      </c>
      <c r="R171" s="65">
        <f t="shared" si="77"/>
        <v>1359.6</v>
      </c>
      <c r="S171" s="65">
        <f>S172</f>
        <v>262.39999999999998</v>
      </c>
      <c r="T171" s="65">
        <f>T172</f>
        <v>1097.2</v>
      </c>
      <c r="U171" s="65">
        <f>U172</f>
        <v>0</v>
      </c>
      <c r="V171" s="21">
        <f t="shared" si="100"/>
        <v>0.52500000000000002</v>
      </c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</row>
    <row r="172" spans="1:101" s="42" customFormat="1" ht="42.6" customHeight="1" x14ac:dyDescent="0.25">
      <c r="A172" s="10" t="s">
        <v>259</v>
      </c>
      <c r="B172" s="26" t="s">
        <v>260</v>
      </c>
      <c r="C172" s="27" t="s">
        <v>23</v>
      </c>
      <c r="D172" s="27" t="s">
        <v>23</v>
      </c>
      <c r="E172" s="27" t="s">
        <v>23</v>
      </c>
      <c r="F172" s="63">
        <f t="shared" si="103"/>
        <v>2556.1999999999998</v>
      </c>
      <c r="G172" s="63">
        <f>SUM(G174:G175)</f>
        <v>558.6</v>
      </c>
      <c r="H172" s="63">
        <f>SUM(H174:H175)</f>
        <v>1997.6</v>
      </c>
      <c r="I172" s="63">
        <f>SUM(I174:I175)</f>
        <v>0</v>
      </c>
      <c r="J172" s="63">
        <f t="shared" si="104"/>
        <v>1341</v>
      </c>
      <c r="K172" s="63">
        <f>SUM(K174:K175)</f>
        <v>488.1</v>
      </c>
      <c r="L172" s="63">
        <f>SUM(L174:L175)</f>
        <v>852.9</v>
      </c>
      <c r="M172" s="63">
        <f>SUM(M174:M175)</f>
        <v>0</v>
      </c>
      <c r="N172" s="63">
        <f t="shared" si="75"/>
        <v>1968.9</v>
      </c>
      <c r="O172" s="63">
        <f>SUM(O174:O175)</f>
        <v>274.60000000000002</v>
      </c>
      <c r="P172" s="63">
        <f>SUM(P174:P175)</f>
        <v>1694.3</v>
      </c>
      <c r="Q172" s="63">
        <f>SUM(Q174:Q175)</f>
        <v>0</v>
      </c>
      <c r="R172" s="63">
        <f t="shared" si="77"/>
        <v>1359.6</v>
      </c>
      <c r="S172" s="63">
        <f>SUM(S174:S175)</f>
        <v>262.39999999999998</v>
      </c>
      <c r="T172" s="63">
        <f>SUM(T174:T175)</f>
        <v>1097.2</v>
      </c>
      <c r="U172" s="63">
        <f>SUM(U174:U175)</f>
        <v>0</v>
      </c>
      <c r="V172" s="28">
        <f t="shared" si="100"/>
        <v>0.52500000000000002</v>
      </c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</row>
    <row r="173" spans="1:101" ht="18.75" x14ac:dyDescent="0.25">
      <c r="A173" s="14"/>
      <c r="B173" s="44" t="s">
        <v>24</v>
      </c>
      <c r="C173" s="24"/>
      <c r="D173" s="24"/>
      <c r="E173" s="24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  <c r="T173" s="63"/>
      <c r="U173" s="63"/>
      <c r="V173" s="28"/>
    </row>
    <row r="174" spans="1:101" ht="84" customHeight="1" x14ac:dyDescent="0.25">
      <c r="A174" s="14"/>
      <c r="B174" s="44" t="s">
        <v>261</v>
      </c>
      <c r="C174" s="31" t="s">
        <v>262</v>
      </c>
      <c r="D174" s="34" t="s">
        <v>263</v>
      </c>
      <c r="E174" s="31" t="s">
        <v>264</v>
      </c>
      <c r="F174" s="63">
        <f t="shared" si="103"/>
        <v>2038.4</v>
      </c>
      <c r="G174" s="66">
        <v>40.799999999999997</v>
      </c>
      <c r="H174" s="66">
        <v>1997.6</v>
      </c>
      <c r="I174" s="63"/>
      <c r="J174" s="63">
        <f t="shared" si="104"/>
        <v>870.3</v>
      </c>
      <c r="K174" s="66">
        <v>17.399999999999999</v>
      </c>
      <c r="L174" s="66">
        <v>852.9</v>
      </c>
      <c r="M174" s="63"/>
      <c r="N174" s="63">
        <f t="shared" si="75"/>
        <v>1728.9</v>
      </c>
      <c r="O174" s="66">
        <v>34.6</v>
      </c>
      <c r="P174" s="66">
        <v>1694.3</v>
      </c>
      <c r="Q174" s="63"/>
      <c r="R174" s="63">
        <f t="shared" si="77"/>
        <v>1119.5999999999999</v>
      </c>
      <c r="S174" s="66">
        <v>22.4</v>
      </c>
      <c r="T174" s="66">
        <v>1097.2</v>
      </c>
      <c r="U174" s="63"/>
      <c r="V174" s="28">
        <f t="shared" si="100"/>
        <v>0.42699999999999999</v>
      </c>
    </row>
    <row r="175" spans="1:101" ht="99" customHeight="1" x14ac:dyDescent="0.25">
      <c r="A175" s="53"/>
      <c r="B175" s="44" t="s">
        <v>265</v>
      </c>
      <c r="C175" s="31" t="s">
        <v>262</v>
      </c>
      <c r="D175" s="33" t="s">
        <v>263</v>
      </c>
      <c r="E175" s="31" t="s">
        <v>266</v>
      </c>
      <c r="F175" s="63">
        <f t="shared" si="103"/>
        <v>517.79999999999995</v>
      </c>
      <c r="G175" s="66">
        <v>517.79999999999995</v>
      </c>
      <c r="H175" s="66">
        <v>0</v>
      </c>
      <c r="I175" s="66"/>
      <c r="J175" s="63">
        <f t="shared" si="104"/>
        <v>470.7</v>
      </c>
      <c r="K175" s="66">
        <v>470.7</v>
      </c>
      <c r="L175" s="66">
        <v>0</v>
      </c>
      <c r="M175" s="66"/>
      <c r="N175" s="63">
        <f t="shared" si="75"/>
        <v>240</v>
      </c>
      <c r="O175" s="66">
        <v>240</v>
      </c>
      <c r="P175" s="66">
        <v>0</v>
      </c>
      <c r="Q175" s="66"/>
      <c r="R175" s="63">
        <f t="shared" si="77"/>
        <v>240</v>
      </c>
      <c r="S175" s="66">
        <v>240</v>
      </c>
      <c r="T175" s="66">
        <v>0</v>
      </c>
      <c r="U175" s="66"/>
      <c r="V175" s="28">
        <f t="shared" si="100"/>
        <v>0.90900000000000003</v>
      </c>
    </row>
    <row r="176" spans="1:101" ht="42" customHeight="1" x14ac:dyDescent="0.25">
      <c r="A176" s="54" t="s">
        <v>267</v>
      </c>
      <c r="B176" s="19" t="s">
        <v>268</v>
      </c>
      <c r="C176" s="20" t="s">
        <v>23</v>
      </c>
      <c r="D176" s="20" t="s">
        <v>23</v>
      </c>
      <c r="E176" s="52" t="s">
        <v>23</v>
      </c>
      <c r="F176" s="65">
        <f t="shared" si="103"/>
        <v>48785.2</v>
      </c>
      <c r="G176" s="65">
        <f>G177</f>
        <v>975.7</v>
      </c>
      <c r="H176" s="65">
        <f>H177</f>
        <v>47809.5</v>
      </c>
      <c r="I176" s="65">
        <f>I177</f>
        <v>0</v>
      </c>
      <c r="J176" s="65">
        <f t="shared" si="104"/>
        <v>2097.6999999999998</v>
      </c>
      <c r="K176" s="65">
        <f>K177</f>
        <v>42</v>
      </c>
      <c r="L176" s="65">
        <f>L177</f>
        <v>2055.6999999999998</v>
      </c>
      <c r="M176" s="65">
        <f>M177</f>
        <v>0</v>
      </c>
      <c r="N176" s="65">
        <f t="shared" si="75"/>
        <v>48785.2</v>
      </c>
      <c r="O176" s="73">
        <f>O177</f>
        <v>975.7</v>
      </c>
      <c r="P176" s="73">
        <f>P177</f>
        <v>47809.5</v>
      </c>
      <c r="Q176" s="73">
        <f>Q177</f>
        <v>0</v>
      </c>
      <c r="R176" s="65">
        <f t="shared" si="77"/>
        <v>48785.2</v>
      </c>
      <c r="S176" s="73">
        <f>S177</f>
        <v>975.7</v>
      </c>
      <c r="T176" s="73">
        <f>T177</f>
        <v>47809.5</v>
      </c>
      <c r="U176" s="73">
        <f>U177</f>
        <v>0</v>
      </c>
      <c r="V176" s="21">
        <f t="shared" si="100"/>
        <v>4.2999999999999997E-2</v>
      </c>
    </row>
    <row r="177" spans="1:22" s="45" customFormat="1" ht="54" customHeight="1" x14ac:dyDescent="0.2">
      <c r="A177" s="10" t="s">
        <v>269</v>
      </c>
      <c r="B177" s="26" t="s">
        <v>270</v>
      </c>
      <c r="C177" s="27" t="s">
        <v>23</v>
      </c>
      <c r="D177" s="27" t="s">
        <v>23</v>
      </c>
      <c r="E177" s="27" t="s">
        <v>23</v>
      </c>
      <c r="F177" s="63">
        <f t="shared" si="103"/>
        <v>48785.2</v>
      </c>
      <c r="G177" s="63">
        <f>G179+G180</f>
        <v>975.7</v>
      </c>
      <c r="H177" s="63">
        <f t="shared" ref="H177:I177" si="115">H179+H180</f>
        <v>47809.5</v>
      </c>
      <c r="I177" s="63">
        <f t="shared" si="115"/>
        <v>0</v>
      </c>
      <c r="J177" s="63">
        <f t="shared" si="104"/>
        <v>2097.6999999999998</v>
      </c>
      <c r="K177" s="63">
        <f>K179+K180</f>
        <v>42</v>
      </c>
      <c r="L177" s="63">
        <f t="shared" ref="L177:M177" si="116">L179+L180</f>
        <v>2055.6999999999998</v>
      </c>
      <c r="M177" s="63">
        <f t="shared" si="116"/>
        <v>0</v>
      </c>
      <c r="N177" s="63">
        <f t="shared" si="75"/>
        <v>48785.2</v>
      </c>
      <c r="O177" s="63">
        <f>O179+O180</f>
        <v>975.7</v>
      </c>
      <c r="P177" s="63">
        <f t="shared" ref="P177:Q177" si="117">P179+P180</f>
        <v>47809.5</v>
      </c>
      <c r="Q177" s="63">
        <f t="shared" si="117"/>
        <v>0</v>
      </c>
      <c r="R177" s="63">
        <f t="shared" si="77"/>
        <v>48785.2</v>
      </c>
      <c r="S177" s="63">
        <f>S179+S180</f>
        <v>975.7</v>
      </c>
      <c r="T177" s="63">
        <f>T179+T180</f>
        <v>47809.5</v>
      </c>
      <c r="U177" s="63">
        <f>U179+U180</f>
        <v>0</v>
      </c>
      <c r="V177" s="72">
        <f t="shared" si="100"/>
        <v>4.2999999999999997E-2</v>
      </c>
    </row>
    <row r="178" spans="1:22" ht="17.25" customHeight="1" x14ac:dyDescent="0.25">
      <c r="A178" s="14"/>
      <c r="B178" s="44" t="s">
        <v>24</v>
      </c>
      <c r="C178" s="27"/>
      <c r="D178" s="27"/>
      <c r="E178" s="55"/>
      <c r="F178" s="63"/>
      <c r="G178" s="66"/>
      <c r="H178" s="66"/>
      <c r="I178" s="66"/>
      <c r="J178" s="63"/>
      <c r="K178" s="66"/>
      <c r="L178" s="66"/>
      <c r="M178" s="66"/>
      <c r="N178" s="63"/>
      <c r="O178" s="66"/>
      <c r="P178" s="66"/>
      <c r="Q178" s="66"/>
      <c r="R178" s="63"/>
      <c r="S178" s="66"/>
      <c r="T178" s="66"/>
      <c r="U178" s="66"/>
      <c r="V178" s="72"/>
    </row>
    <row r="179" spans="1:22" ht="123.75" customHeight="1" x14ac:dyDescent="0.25">
      <c r="A179" s="14"/>
      <c r="B179" s="44" t="s">
        <v>271</v>
      </c>
      <c r="C179" s="31" t="s">
        <v>140</v>
      </c>
      <c r="D179" s="33" t="s">
        <v>141</v>
      </c>
      <c r="E179" s="56" t="s">
        <v>272</v>
      </c>
      <c r="F179" s="63">
        <f t="shared" si="103"/>
        <v>29216.2</v>
      </c>
      <c r="G179" s="66">
        <v>584.29999999999995</v>
      </c>
      <c r="H179" s="66">
        <v>28631.91</v>
      </c>
      <c r="I179" s="66">
        <v>0</v>
      </c>
      <c r="J179" s="63">
        <f t="shared" si="104"/>
        <v>0</v>
      </c>
      <c r="K179" s="66">
        <v>0</v>
      </c>
      <c r="L179" s="66">
        <v>0</v>
      </c>
      <c r="M179" s="66">
        <v>0</v>
      </c>
      <c r="N179" s="63">
        <f t="shared" si="75"/>
        <v>48785.2</v>
      </c>
      <c r="O179" s="66">
        <v>975.7</v>
      </c>
      <c r="P179" s="66">
        <v>47809.5</v>
      </c>
      <c r="Q179" s="66"/>
      <c r="R179" s="63">
        <f t="shared" si="77"/>
        <v>48785.2</v>
      </c>
      <c r="S179" s="66">
        <v>975.7</v>
      </c>
      <c r="T179" s="66">
        <v>47809.5</v>
      </c>
      <c r="U179" s="66"/>
      <c r="V179" s="28">
        <f t="shared" si="100"/>
        <v>0</v>
      </c>
    </row>
    <row r="180" spans="1:22" ht="52.5" customHeight="1" x14ac:dyDescent="0.25">
      <c r="A180" s="14"/>
      <c r="B180" s="44" t="s">
        <v>302</v>
      </c>
      <c r="C180" s="31" t="s">
        <v>112</v>
      </c>
      <c r="D180" s="33" t="s">
        <v>113</v>
      </c>
      <c r="E180" s="56" t="s">
        <v>301</v>
      </c>
      <c r="F180" s="63">
        <f t="shared" si="103"/>
        <v>19569</v>
      </c>
      <c r="G180" s="66">
        <v>391.38</v>
      </c>
      <c r="H180" s="66">
        <v>19177.59</v>
      </c>
      <c r="I180" s="66"/>
      <c r="J180" s="63">
        <f t="shared" si="104"/>
        <v>2097.6999999999998</v>
      </c>
      <c r="K180" s="66">
        <v>42</v>
      </c>
      <c r="L180" s="66">
        <v>2055.6999999999998</v>
      </c>
      <c r="M180" s="66"/>
      <c r="N180" s="63">
        <f t="shared" si="75"/>
        <v>0</v>
      </c>
      <c r="O180" s="66"/>
      <c r="P180" s="66"/>
      <c r="Q180" s="66"/>
      <c r="R180" s="63">
        <f t="shared" si="77"/>
        <v>0</v>
      </c>
      <c r="S180" s="66"/>
      <c r="T180" s="66"/>
      <c r="U180" s="66"/>
      <c r="V180" s="28">
        <f t="shared" si="100"/>
        <v>0.107</v>
      </c>
    </row>
    <row r="181" spans="1:22" s="45" customFormat="1" ht="39.75" customHeight="1" x14ac:dyDescent="0.2">
      <c r="A181" s="18" t="s">
        <v>273</v>
      </c>
      <c r="B181" s="19" t="s">
        <v>274</v>
      </c>
      <c r="C181" s="20" t="s">
        <v>23</v>
      </c>
      <c r="D181" s="57" t="s">
        <v>23</v>
      </c>
      <c r="E181" s="52" t="s">
        <v>23</v>
      </c>
      <c r="F181" s="65">
        <f t="shared" si="103"/>
        <v>348862.5</v>
      </c>
      <c r="G181" s="65">
        <f>G182+G186</f>
        <v>342112.9</v>
      </c>
      <c r="H181" s="65">
        <f>H182+H186</f>
        <v>6749.6</v>
      </c>
      <c r="I181" s="65">
        <f>I182+I186</f>
        <v>0</v>
      </c>
      <c r="J181" s="65">
        <f t="shared" si="104"/>
        <v>201852.5</v>
      </c>
      <c r="K181" s="65">
        <f>K182+K186</f>
        <v>196152.9</v>
      </c>
      <c r="L181" s="65">
        <f>L182+L186</f>
        <v>5699.6</v>
      </c>
      <c r="M181" s="65">
        <f>M182+M186</f>
        <v>0</v>
      </c>
      <c r="N181" s="65">
        <f t="shared" si="75"/>
        <v>125000</v>
      </c>
      <c r="O181" s="65">
        <f>O182+O186</f>
        <v>125000</v>
      </c>
      <c r="P181" s="65">
        <f>P182+P186</f>
        <v>0</v>
      </c>
      <c r="Q181" s="65">
        <f>Q182+Q186</f>
        <v>0</v>
      </c>
      <c r="R181" s="65">
        <f t="shared" si="77"/>
        <v>125000</v>
      </c>
      <c r="S181" s="65">
        <f>S182</f>
        <v>125000</v>
      </c>
      <c r="T181" s="65">
        <f>T182</f>
        <v>0</v>
      </c>
      <c r="U181" s="65">
        <f>U182</f>
        <v>0</v>
      </c>
      <c r="V181" s="21">
        <f t="shared" si="100"/>
        <v>0.57899999999999996</v>
      </c>
    </row>
    <row r="182" spans="1:22" s="45" customFormat="1" ht="67.5" customHeight="1" x14ac:dyDescent="0.2">
      <c r="A182" s="10" t="s">
        <v>275</v>
      </c>
      <c r="B182" s="26" t="s">
        <v>276</v>
      </c>
      <c r="C182" s="27" t="s">
        <v>23</v>
      </c>
      <c r="D182" s="46" t="s">
        <v>23</v>
      </c>
      <c r="E182" s="55" t="s">
        <v>23</v>
      </c>
      <c r="F182" s="63">
        <f>G182+H182+I182</f>
        <v>342112.9</v>
      </c>
      <c r="G182" s="63">
        <f>G185+G184</f>
        <v>342112.9</v>
      </c>
      <c r="H182" s="63">
        <f t="shared" ref="H182:I182" si="118">H185+H184</f>
        <v>0</v>
      </c>
      <c r="I182" s="63">
        <f t="shared" si="118"/>
        <v>0</v>
      </c>
      <c r="J182" s="63">
        <f t="shared" si="104"/>
        <v>196152.9</v>
      </c>
      <c r="K182" s="63">
        <f>K185+K184</f>
        <v>196152.9</v>
      </c>
      <c r="L182" s="63">
        <f t="shared" ref="L182:M182" si="119">L185+L184</f>
        <v>0</v>
      </c>
      <c r="M182" s="63">
        <f t="shared" si="119"/>
        <v>0</v>
      </c>
      <c r="N182" s="63">
        <f t="shared" si="75"/>
        <v>125000</v>
      </c>
      <c r="O182" s="63">
        <f>O185+O184</f>
        <v>125000</v>
      </c>
      <c r="P182" s="63">
        <f t="shared" ref="P182:Q182" si="120">P185+P184</f>
        <v>0</v>
      </c>
      <c r="Q182" s="63">
        <f t="shared" si="120"/>
        <v>0</v>
      </c>
      <c r="R182" s="63">
        <f t="shared" si="77"/>
        <v>125000</v>
      </c>
      <c r="S182" s="63">
        <f>S185+S184</f>
        <v>125000</v>
      </c>
      <c r="T182" s="63">
        <f t="shared" ref="T182:U182" si="121">T185+T184</f>
        <v>0</v>
      </c>
      <c r="U182" s="63">
        <f t="shared" si="121"/>
        <v>0</v>
      </c>
      <c r="V182" s="28">
        <f t="shared" si="100"/>
        <v>0.57299999999999995</v>
      </c>
    </row>
    <row r="183" spans="1:22" ht="15.75" customHeight="1" x14ac:dyDescent="0.25">
      <c r="A183" s="14"/>
      <c r="B183" s="44" t="s">
        <v>24</v>
      </c>
      <c r="C183" s="31"/>
      <c r="D183" s="33"/>
      <c r="E183" s="56"/>
      <c r="F183" s="63"/>
      <c r="G183" s="66"/>
      <c r="H183" s="66"/>
      <c r="I183" s="66"/>
      <c r="J183" s="63"/>
      <c r="K183" s="66"/>
      <c r="L183" s="66"/>
      <c r="M183" s="66"/>
      <c r="N183" s="63"/>
      <c r="O183" s="66"/>
      <c r="P183" s="66"/>
      <c r="Q183" s="66"/>
      <c r="R183" s="63"/>
      <c r="S183" s="66"/>
      <c r="T183" s="66"/>
      <c r="U183" s="66"/>
      <c r="V183" s="28"/>
    </row>
    <row r="184" spans="1:22" ht="93.75" customHeight="1" x14ac:dyDescent="0.25">
      <c r="A184" s="14"/>
      <c r="B184" s="44" t="s">
        <v>304</v>
      </c>
      <c r="C184" s="31" t="s">
        <v>162</v>
      </c>
      <c r="D184" s="33" t="s">
        <v>163</v>
      </c>
      <c r="E184" s="56" t="s">
        <v>303</v>
      </c>
      <c r="F184" s="63">
        <f t="shared" ref="F184" si="122">G184+H184+I184</f>
        <v>217112.9</v>
      </c>
      <c r="G184" s="66">
        <v>217112.9</v>
      </c>
      <c r="H184" s="66">
        <v>0</v>
      </c>
      <c r="I184" s="66"/>
      <c r="J184" s="63">
        <f t="shared" si="104"/>
        <v>71152.899999999994</v>
      </c>
      <c r="K184" s="66">
        <v>71152.899999999994</v>
      </c>
      <c r="L184" s="66">
        <v>0</v>
      </c>
      <c r="M184" s="66"/>
      <c r="N184" s="63">
        <f t="shared" ref="N184" si="123">O184+P184+Q184</f>
        <v>0</v>
      </c>
      <c r="O184" s="66"/>
      <c r="P184" s="66"/>
      <c r="Q184" s="66"/>
      <c r="R184" s="63">
        <f t="shared" ref="R184" si="124">S184+T184+U184</f>
        <v>0</v>
      </c>
      <c r="S184" s="66"/>
      <c r="T184" s="66"/>
      <c r="U184" s="66"/>
      <c r="V184" s="28">
        <f t="shared" si="100"/>
        <v>0.32800000000000001</v>
      </c>
    </row>
    <row r="185" spans="1:22" ht="105.75" customHeight="1" x14ac:dyDescent="0.25">
      <c r="A185" s="14"/>
      <c r="B185" s="44" t="s">
        <v>277</v>
      </c>
      <c r="C185" s="31" t="s">
        <v>162</v>
      </c>
      <c r="D185" s="33" t="s">
        <v>163</v>
      </c>
      <c r="E185" s="56" t="s">
        <v>278</v>
      </c>
      <c r="F185" s="63">
        <f t="shared" si="103"/>
        <v>125000</v>
      </c>
      <c r="G185" s="66">
        <v>125000</v>
      </c>
      <c r="H185" s="66">
        <v>0</v>
      </c>
      <c r="I185" s="66"/>
      <c r="J185" s="63">
        <f t="shared" si="104"/>
        <v>125000</v>
      </c>
      <c r="K185" s="66">
        <v>125000</v>
      </c>
      <c r="L185" s="66">
        <v>0</v>
      </c>
      <c r="M185" s="66"/>
      <c r="N185" s="63">
        <f t="shared" ref="N185:N188" si="125">O185+P185+Q185</f>
        <v>125000</v>
      </c>
      <c r="O185" s="66">
        <v>125000</v>
      </c>
      <c r="P185" s="66">
        <v>0</v>
      </c>
      <c r="Q185" s="66"/>
      <c r="R185" s="63">
        <f t="shared" ref="R185:R188" si="126">S185+T185+U185</f>
        <v>125000</v>
      </c>
      <c r="S185" s="66">
        <v>125000</v>
      </c>
      <c r="T185" s="66">
        <v>0</v>
      </c>
      <c r="U185" s="66"/>
      <c r="V185" s="28">
        <f t="shared" si="100"/>
        <v>1</v>
      </c>
    </row>
    <row r="186" spans="1:22" s="45" customFormat="1" ht="56.25" customHeight="1" x14ac:dyDescent="0.2">
      <c r="A186" s="10" t="s">
        <v>279</v>
      </c>
      <c r="B186" s="26" t="s">
        <v>280</v>
      </c>
      <c r="C186" s="27" t="s">
        <v>23</v>
      </c>
      <c r="D186" s="46" t="s">
        <v>23</v>
      </c>
      <c r="E186" s="55" t="s">
        <v>23</v>
      </c>
      <c r="F186" s="63">
        <f t="shared" si="103"/>
        <v>6749.6</v>
      </c>
      <c r="G186" s="63">
        <f>G188</f>
        <v>0</v>
      </c>
      <c r="H186" s="63">
        <f>H188</f>
        <v>6749.6</v>
      </c>
      <c r="I186" s="63">
        <f>I188</f>
        <v>0</v>
      </c>
      <c r="J186" s="63">
        <f t="shared" si="104"/>
        <v>5699.6</v>
      </c>
      <c r="K186" s="63">
        <f>K188</f>
        <v>0</v>
      </c>
      <c r="L186" s="63">
        <f>L188</f>
        <v>5699.6</v>
      </c>
      <c r="M186" s="63">
        <f>M188</f>
        <v>0</v>
      </c>
      <c r="N186" s="63">
        <f t="shared" si="125"/>
        <v>0</v>
      </c>
      <c r="O186" s="63">
        <f>O188</f>
        <v>0</v>
      </c>
      <c r="P186" s="63">
        <f>P188</f>
        <v>0</v>
      </c>
      <c r="Q186" s="63">
        <f>Q188</f>
        <v>0</v>
      </c>
      <c r="R186" s="63">
        <f t="shared" si="126"/>
        <v>0</v>
      </c>
      <c r="S186" s="63">
        <f>S188</f>
        <v>0</v>
      </c>
      <c r="T186" s="63">
        <f>T188</f>
        <v>0</v>
      </c>
      <c r="U186" s="63">
        <f>U188</f>
        <v>0</v>
      </c>
      <c r="V186" s="28">
        <f t="shared" si="100"/>
        <v>0.84399999999999997</v>
      </c>
    </row>
    <row r="187" spans="1:22" ht="19.5" customHeight="1" x14ac:dyDescent="0.25">
      <c r="A187" s="14"/>
      <c r="B187" s="44" t="s">
        <v>24</v>
      </c>
      <c r="C187" s="31"/>
      <c r="D187" s="33"/>
      <c r="E187" s="56"/>
      <c r="F187" s="63"/>
      <c r="G187" s="66"/>
      <c r="H187" s="66"/>
      <c r="I187" s="66"/>
      <c r="J187" s="63"/>
      <c r="K187" s="66"/>
      <c r="L187" s="66"/>
      <c r="M187" s="66"/>
      <c r="N187" s="63"/>
      <c r="O187" s="66"/>
      <c r="P187" s="66"/>
      <c r="Q187" s="66"/>
      <c r="R187" s="63"/>
      <c r="S187" s="66"/>
      <c r="T187" s="66"/>
      <c r="U187" s="66"/>
      <c r="V187" s="28"/>
    </row>
    <row r="188" spans="1:22" ht="84.75" customHeight="1" x14ac:dyDescent="0.25">
      <c r="A188" s="14"/>
      <c r="B188" s="44" t="s">
        <v>281</v>
      </c>
      <c r="C188" s="31" t="s">
        <v>148</v>
      </c>
      <c r="D188" s="33" t="s">
        <v>149</v>
      </c>
      <c r="E188" s="56" t="s">
        <v>282</v>
      </c>
      <c r="F188" s="63">
        <f t="shared" si="103"/>
        <v>6749.6</v>
      </c>
      <c r="G188" s="66">
        <v>0</v>
      </c>
      <c r="H188" s="66">
        <v>6749.6</v>
      </c>
      <c r="I188" s="66"/>
      <c r="J188" s="63">
        <f t="shared" si="104"/>
        <v>5699.6</v>
      </c>
      <c r="K188" s="66">
        <v>0</v>
      </c>
      <c r="L188" s="66">
        <v>5699.56</v>
      </c>
      <c r="M188" s="66"/>
      <c r="N188" s="63">
        <f t="shared" si="125"/>
        <v>0</v>
      </c>
      <c r="O188" s="66">
        <v>0</v>
      </c>
      <c r="P188" s="66">
        <v>0</v>
      </c>
      <c r="Q188" s="66"/>
      <c r="R188" s="63">
        <f t="shared" si="126"/>
        <v>0</v>
      </c>
      <c r="S188" s="66">
        <v>0</v>
      </c>
      <c r="T188" s="66">
        <v>0</v>
      </c>
      <c r="U188" s="66"/>
      <c r="V188" s="28">
        <f t="shared" si="100"/>
        <v>0.84399999999999997</v>
      </c>
    </row>
    <row r="189" spans="1:22" x14ac:dyDescent="0.25">
      <c r="B189" s="2" t="s">
        <v>283</v>
      </c>
    </row>
    <row r="190" spans="1:22" ht="16.5" customHeight="1" x14ac:dyDescent="0.25">
      <c r="B190" s="58" t="s">
        <v>284</v>
      </c>
    </row>
    <row r="193" ht="22.15" customHeight="1" x14ac:dyDescent="0.25"/>
    <row r="194" ht="22.15" customHeight="1" x14ac:dyDescent="0.25"/>
    <row r="195" ht="22.15" customHeight="1" x14ac:dyDescent="0.25"/>
    <row r="196" ht="22.15" customHeight="1" x14ac:dyDescent="0.25"/>
    <row r="197" ht="21" customHeight="1" x14ac:dyDescent="0.25"/>
    <row r="198" ht="21" customHeight="1" x14ac:dyDescent="0.25"/>
    <row r="199" ht="21" customHeight="1" x14ac:dyDescent="0.25"/>
    <row r="200" ht="21" customHeight="1" x14ac:dyDescent="0.25"/>
    <row r="201" ht="17.45" customHeight="1" x14ac:dyDescent="0.25"/>
    <row r="202" ht="16.149999999999999" customHeight="1" x14ac:dyDescent="0.25"/>
    <row r="203" ht="17.45" customHeight="1" x14ac:dyDescent="0.25"/>
    <row r="204" ht="20.45" customHeight="1" x14ac:dyDescent="0.25"/>
    <row r="205" ht="16.149999999999999" customHeight="1" x14ac:dyDescent="0.25"/>
    <row r="206" ht="17.45" customHeight="1" x14ac:dyDescent="0.25"/>
    <row r="207" ht="17.45" customHeight="1" x14ac:dyDescent="0.25"/>
  </sheetData>
  <mergeCells count="14">
    <mergeCell ref="A5:V6"/>
    <mergeCell ref="A8:A10"/>
    <mergeCell ref="B8:B10"/>
    <mergeCell ref="C8:C10"/>
    <mergeCell ref="D8:D10"/>
    <mergeCell ref="E8:E10"/>
    <mergeCell ref="F8:M8"/>
    <mergeCell ref="N8:Q8"/>
    <mergeCell ref="R8:U8"/>
    <mergeCell ref="V8:V10"/>
    <mergeCell ref="F9:I9"/>
    <mergeCell ref="J9:M9"/>
    <mergeCell ref="N9:Q9"/>
    <mergeCell ref="R9:U9"/>
  </mergeCells>
  <pageMargins left="0" right="0" top="0" bottom="0" header="0.31496062992125984" footer="0.31496062992125984"/>
  <pageSetup paperSize="9" scale="37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Лист1</vt:lpstr>
      <vt:lpstr>Лист4</vt:lpstr>
      <vt:lpstr>Лист5</vt:lpstr>
      <vt:lpstr>Лист6</vt:lpstr>
      <vt:lpstr>Лист7</vt:lpstr>
      <vt:lpstr>Лист1!Print_Titles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Приставка Виктория Николаевна (pvn)</cp:lastModifiedBy>
  <cp:revision>4</cp:revision>
  <dcterms:created xsi:type="dcterms:W3CDTF">2006-09-28T05:33:49Z</dcterms:created>
  <dcterms:modified xsi:type="dcterms:W3CDTF">2025-08-08T04:06:33Z</dcterms:modified>
</cp:coreProperties>
</file>