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\Нацпроекты 2024\Информация по нацпроектам на 31.12.2024 г\"/>
    </mc:Choice>
  </mc:AlternateContent>
  <xr:revisionPtr revIDLastSave="0" documentId="13_ncr:1_{92790A90-B9FD-45DB-B510-A5083A0515A7}" xr6:coauthVersionLast="47" xr6:coauthVersionMax="47" xr10:uidLastSave="{00000000-0000-0000-0000-000000000000}"/>
  <bookViews>
    <workbookView xWindow="270" yWindow="165" windowWidth="26430" windowHeight="14445" xr2:uid="{00000000-000D-0000-FFFF-FFFF00000000}"/>
  </bookViews>
  <sheets>
    <sheet name="Лист1" sheetId="1" r:id="rId1"/>
    <sheet name="Лист4" sheetId="4" state="hidden" r:id="rId2"/>
    <sheet name="Лист5" sheetId="5" state="hidden" r:id="rId3"/>
    <sheet name="Лист6" sheetId="6" state="hidden" r:id="rId4"/>
    <sheet name="Лист7" sheetId="7" state="hidden" r:id="rId5"/>
  </sheets>
  <definedNames>
    <definedName name="_xlnm._FilterDatabase" localSheetId="0" hidden="1">Лист1!$E$15:$E$209</definedName>
    <definedName name="Z_47BE177F_564F_4E30_A4F0_4DA7A80B9B88_.wvu.FilterData" localSheetId="0" hidden="1">Лист1!$E$15:$E$209</definedName>
    <definedName name="Z_76B44A2F_18DB_4A45_B895_2B2B961519ED_.wvu.FilterData" localSheetId="0" hidden="1">Лист1!$E$15:$E$209</definedName>
    <definedName name="Z_76B44A2F_18DB_4A45_B895_2B2B961519ED_.wvu.PrintArea" localSheetId="0" hidden="1">Лист1!$A$5:$V$209</definedName>
    <definedName name="Z_76B44A2F_18DB_4A45_B895_2B2B961519ED_.wvu.PrintTitles" localSheetId="0" hidden="1">Лист1!$8:$11</definedName>
    <definedName name="Z_76B44A2F_18DB_4A45_B895_2B2B961519ED_.wvu.Rows" localSheetId="0" hidden="1">Лист1!$3:$3,Лист1!$159:$161</definedName>
    <definedName name="Z_77984228_E82F_4F8D_9DE5_B74C2AD346E6_.wvu.FilterData" localSheetId="0" hidden="1">Лист1!$E$15:$E$209</definedName>
    <definedName name="Z_77984228_E82F_4F8D_9DE5_B74C2AD346E6_.wvu.PrintArea" localSheetId="0" hidden="1">Лист1!$A$5:$V$209</definedName>
    <definedName name="Z_77984228_E82F_4F8D_9DE5_B74C2AD346E6_.wvu.PrintTitles" localSheetId="0" hidden="1">Лист1!$8:$11</definedName>
    <definedName name="Z_7ACDCF6C_878F_454A_886B_60CE43D1835E_.wvu.FilterData" localSheetId="0" hidden="1">Лист1!$E$15:$E$209</definedName>
    <definedName name="Z_8DBC8541_9868_41A7_9A9F_A27FC80CBA37_.wvu.FilterData" localSheetId="0" hidden="1">Лист1!$E$15:$E$209</definedName>
    <definedName name="Z_8DBC8541_9868_41A7_9A9F_A27FC80CBA37_.wvu.PrintArea" localSheetId="0" hidden="1">Лист1!$A$5:$V$209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Лист1!$E$15:$E$209</definedName>
    <definedName name="Z_BABD61A3_6A51_407B_8C81_60ED34B253AA_.wvu.PrintArea" localSheetId="0" hidden="1">Лист1!$A$5:$V$209</definedName>
    <definedName name="Z_BABD61A3_6A51_407B_8C81_60ED34B253AA_.wvu.PrintTitles" localSheetId="0" hidden="1">Лист1!$8:$11</definedName>
    <definedName name="Z_BABD61A3_6A51_407B_8C81_60ED34B253AA_.wvu.Rows" localSheetId="0" hidden="1">Лист1!$3:$3,Лист1!$159:$161</definedName>
    <definedName name="Z_CFE875CB_1045_45F7_825E_02100661E885_.wvu.FilterData" localSheetId="0" hidden="1">Лист1!$A$11:$V$209</definedName>
    <definedName name="Z_CFE875CB_1045_45F7_825E_02100661E885_.wvu.PrintArea" localSheetId="0" hidden="1">Лист1!$A$5:$V$209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Лист1!$E$15:$E$209</definedName>
    <definedName name="Z_FE09AB06_1ECE_4486_BCA1_E9D85830708B_.wvu.PrintArea" localSheetId="0" hidden="1">Лист1!$A$1:$V$209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Лист1!$1:$4,Лист1!$159:$161</definedName>
    <definedName name="_xlnm.Print_Titles" localSheetId="0">Лист1!$8:$11</definedName>
    <definedName name="_xlnm.Print_Area" localSheetId="0">Лист1!$A$5:$V$209</definedName>
  </definedNames>
  <calcPr calcId="191029" fullPrecision="0"/>
  <customWorkbookViews>
    <customWorkbookView name="pvn - Личное представление" guid="{BABD61A3-6A51-407B-8C81-60ED34B253AA}" mergeInterval="0" personalView="1" maximized="1" xWindow="1" yWindow="1" windowWidth="1916" windowHeight="772" activeSheetId="1"/>
    <customWorkbookView name="cev - Личное представление" guid="{77984228-E82F-4F8D-9DE5-B74C2AD346E6}" mergeInterval="0" personalView="1" maximized="1" xWindow="1" yWindow="1" windowWidth="1916" windowHeight="802" activeSheetId="1"/>
    <customWorkbookView name="gmp - Личное представление" guid="{8DBC8541-9868-41A7-9A9F-A27FC80CBA37}" mergeInterval="0" personalView="1" maximized="1" xWindow="1" yWindow="1" windowWidth="1916" windowHeight="845" activeSheetId="1"/>
    <customWorkbookView name="nma - Личное представление" guid="{FE09AB06-1ECE-4486-BCA1-E9D85830708B}" mergeInterval="0" personalView="1" xWindow="-35" yWindow="316" windowWidth="1148" windowHeight="787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Кузнецова Мария Павловна (gmp) - Личное представление" guid="{76B44A2F-18DB-4A45-B895-2B2B961519ED}" mergeInterval="0" personalView="1" maximized="1" xWindow="-8" yWindow="-8" windowWidth="1936" windowHeight="1056" activeSheetId="8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90" i="1" l="1"/>
  <c r="J92" i="1"/>
  <c r="J90" i="1"/>
  <c r="L190" i="1"/>
  <c r="K190" i="1"/>
  <c r="T111" i="1"/>
  <c r="U111" i="1"/>
  <c r="S111" i="1"/>
  <c r="P111" i="1"/>
  <c r="Q111" i="1"/>
  <c r="O111" i="1"/>
  <c r="L111" i="1"/>
  <c r="K111" i="1"/>
  <c r="H111" i="1"/>
  <c r="G111" i="1"/>
  <c r="L32" i="1"/>
  <c r="M32" i="1"/>
  <c r="K32" i="1"/>
  <c r="G171" i="1" l="1"/>
  <c r="G166" i="1"/>
  <c r="G163" i="1"/>
  <c r="L163" i="1" l="1"/>
  <c r="M163" i="1"/>
  <c r="K163" i="1"/>
  <c r="H163" i="1"/>
  <c r="I163" i="1"/>
  <c r="R63" i="1"/>
  <c r="N63" i="1"/>
  <c r="J63" i="1"/>
  <c r="F63" i="1"/>
  <c r="R59" i="1"/>
  <c r="N59" i="1"/>
  <c r="J59" i="1"/>
  <c r="F59" i="1"/>
  <c r="R71" i="1"/>
  <c r="N71" i="1"/>
  <c r="J71" i="1"/>
  <c r="F71" i="1"/>
  <c r="K53" i="1"/>
  <c r="V59" i="1" l="1"/>
  <c r="V63" i="1"/>
  <c r="F163" i="1"/>
  <c r="V71" i="1"/>
  <c r="T178" i="1" l="1"/>
  <c r="U178" i="1"/>
  <c r="S178" i="1"/>
  <c r="P178" i="1"/>
  <c r="Q178" i="1"/>
  <c r="O178" i="1"/>
  <c r="L178" i="1"/>
  <c r="M178" i="1"/>
  <c r="K178" i="1"/>
  <c r="H178" i="1"/>
  <c r="I178" i="1"/>
  <c r="G178" i="1"/>
  <c r="O171" i="1"/>
  <c r="L171" i="1"/>
  <c r="M171" i="1"/>
  <c r="K171" i="1"/>
  <c r="H171" i="1"/>
  <c r="I171" i="1"/>
  <c r="Q171" i="1"/>
  <c r="P171" i="1"/>
  <c r="T171" i="1"/>
  <c r="U171" i="1"/>
  <c r="S171" i="1"/>
  <c r="T163" i="1"/>
  <c r="U163" i="1"/>
  <c r="S163" i="1"/>
  <c r="P163" i="1"/>
  <c r="Q163" i="1"/>
  <c r="O163" i="1"/>
  <c r="J171" i="1" l="1"/>
  <c r="T188" i="1"/>
  <c r="T187" i="1" s="1"/>
  <c r="U188" i="1"/>
  <c r="U187" i="1" s="1"/>
  <c r="S188" i="1"/>
  <c r="S187" i="1" s="1"/>
  <c r="P188" i="1"/>
  <c r="P187" i="1" s="1"/>
  <c r="Q188" i="1"/>
  <c r="Q187" i="1" s="1"/>
  <c r="O188" i="1"/>
  <c r="O187" i="1" s="1"/>
  <c r="L188" i="1"/>
  <c r="M188" i="1"/>
  <c r="K188" i="1"/>
  <c r="I188" i="1"/>
  <c r="H188" i="1"/>
  <c r="G188" i="1"/>
  <c r="T115" i="1"/>
  <c r="U115" i="1"/>
  <c r="S115" i="1"/>
  <c r="P115" i="1"/>
  <c r="Q115" i="1"/>
  <c r="O115" i="1"/>
  <c r="L115" i="1"/>
  <c r="M115" i="1"/>
  <c r="M111" i="1" s="1"/>
  <c r="K115" i="1"/>
  <c r="H115" i="1"/>
  <c r="I115" i="1"/>
  <c r="I111" i="1" s="1"/>
  <c r="G115" i="1"/>
  <c r="T107" i="1"/>
  <c r="U107" i="1"/>
  <c r="S107" i="1"/>
  <c r="P107" i="1"/>
  <c r="Q107" i="1"/>
  <c r="O107" i="1"/>
  <c r="L107" i="1"/>
  <c r="M107" i="1"/>
  <c r="K107" i="1"/>
  <c r="H107" i="1"/>
  <c r="I107" i="1"/>
  <c r="G107" i="1"/>
  <c r="L18" i="1"/>
  <c r="M18" i="1"/>
  <c r="K18" i="1"/>
  <c r="L15" i="1"/>
  <c r="M15" i="1"/>
  <c r="K15" i="1"/>
  <c r="I15" i="1"/>
  <c r="H15" i="1"/>
  <c r="G187" i="1" l="1"/>
  <c r="M187" i="1"/>
  <c r="K187" i="1"/>
  <c r="I187" i="1"/>
  <c r="H187" i="1"/>
  <c r="L187" i="1"/>
  <c r="R190" i="1"/>
  <c r="N190" i="1"/>
  <c r="J190" i="1"/>
  <c r="F190" i="1"/>
  <c r="G53" i="1"/>
  <c r="R58" i="1"/>
  <c r="N58" i="1"/>
  <c r="J58" i="1"/>
  <c r="F58" i="1"/>
  <c r="R106" i="1"/>
  <c r="N106" i="1"/>
  <c r="R191" i="1"/>
  <c r="N191" i="1"/>
  <c r="J191" i="1"/>
  <c r="R169" i="1"/>
  <c r="N169" i="1"/>
  <c r="J169" i="1"/>
  <c r="R118" i="1"/>
  <c r="V190" i="1" l="1"/>
  <c r="V58" i="1"/>
  <c r="M140" i="1"/>
  <c r="F35" i="1" l="1"/>
  <c r="F191" i="1"/>
  <c r="L140" i="1"/>
  <c r="L53" i="1"/>
  <c r="L112" i="1"/>
  <c r="F169" i="1" l="1"/>
  <c r="T201" i="1"/>
  <c r="U201" i="1"/>
  <c r="S201" i="1"/>
  <c r="P201" i="1"/>
  <c r="Q201" i="1"/>
  <c r="O201" i="1"/>
  <c r="L201" i="1"/>
  <c r="M201" i="1"/>
  <c r="K201" i="1"/>
  <c r="H201" i="1"/>
  <c r="I201" i="1"/>
  <c r="G201" i="1"/>
  <c r="G140" i="1"/>
  <c r="R25" i="1"/>
  <c r="R23" i="1"/>
  <c r="N25" i="1"/>
  <c r="N23" i="1"/>
  <c r="J25" i="1"/>
  <c r="J23" i="1"/>
  <c r="F25" i="1"/>
  <c r="F23" i="1"/>
  <c r="O18" i="1"/>
  <c r="G18" i="1"/>
  <c r="R21" i="1"/>
  <c r="N21" i="1"/>
  <c r="J21" i="1"/>
  <c r="F21" i="1"/>
  <c r="K87" i="1"/>
  <c r="V21" i="1" l="1"/>
  <c r="V25" i="1"/>
  <c r="V23" i="1"/>
  <c r="S140" i="1"/>
  <c r="O140" i="1"/>
  <c r="K140" i="1"/>
  <c r="J24" i="1"/>
  <c r="R203" i="1"/>
  <c r="N203" i="1"/>
  <c r="J203" i="1"/>
  <c r="F203" i="1"/>
  <c r="F204" i="1"/>
  <c r="V191" i="1"/>
  <c r="V169" i="1"/>
  <c r="V203" i="1" l="1"/>
  <c r="F201" i="1"/>
  <c r="J107" i="1"/>
  <c r="G197" i="1"/>
  <c r="R204" i="1"/>
  <c r="N200" i="1"/>
  <c r="N204" i="1"/>
  <c r="J204" i="1"/>
  <c r="G184" i="1"/>
  <c r="G154" i="1"/>
  <c r="G133" i="1"/>
  <c r="G124" i="1"/>
  <c r="G102" i="1"/>
  <c r="G98" i="1"/>
  <c r="G87" i="1"/>
  <c r="G83" i="1"/>
  <c r="G79" i="1"/>
  <c r="G68" i="1"/>
  <c r="G50" i="1"/>
  <c r="G47" i="1"/>
  <c r="G43" i="1"/>
  <c r="G39" i="1"/>
  <c r="G29" i="1"/>
  <c r="T205" i="1"/>
  <c r="U205" i="1"/>
  <c r="S205" i="1"/>
  <c r="P205" i="1"/>
  <c r="Q205" i="1"/>
  <c r="O205" i="1"/>
  <c r="L205" i="1"/>
  <c r="M205" i="1"/>
  <c r="K205" i="1"/>
  <c r="H205" i="1"/>
  <c r="I205" i="1"/>
  <c r="G205" i="1"/>
  <c r="R207" i="1"/>
  <c r="N207" i="1"/>
  <c r="J207" i="1"/>
  <c r="F207" i="1"/>
  <c r="T193" i="1"/>
  <c r="U193" i="1"/>
  <c r="S193" i="1"/>
  <c r="P193" i="1"/>
  <c r="Q193" i="1"/>
  <c r="O193" i="1"/>
  <c r="L193" i="1"/>
  <c r="M193" i="1"/>
  <c r="K193" i="1"/>
  <c r="H193" i="1"/>
  <c r="I193" i="1"/>
  <c r="G193" i="1"/>
  <c r="R135" i="1"/>
  <c r="N135" i="1"/>
  <c r="J135" i="1"/>
  <c r="F135" i="1"/>
  <c r="R128" i="1"/>
  <c r="N128" i="1"/>
  <c r="J128" i="1"/>
  <c r="F128" i="1"/>
  <c r="K124" i="1"/>
  <c r="N118" i="1"/>
  <c r="J118" i="1"/>
  <c r="F118" i="1"/>
  <c r="H98" i="1"/>
  <c r="I98" i="1"/>
  <c r="L98" i="1"/>
  <c r="M98" i="1"/>
  <c r="K98" i="1"/>
  <c r="O98" i="1"/>
  <c r="Q98" i="1"/>
  <c r="P98" i="1"/>
  <c r="T98" i="1"/>
  <c r="U98" i="1"/>
  <c r="S98" i="1"/>
  <c r="R35" i="1"/>
  <c r="N35" i="1"/>
  <c r="J35" i="1"/>
  <c r="G32" i="1"/>
  <c r="H32" i="1"/>
  <c r="P32" i="1"/>
  <c r="Q32" i="1"/>
  <c r="O32" i="1"/>
  <c r="T32" i="1"/>
  <c r="U32" i="1"/>
  <c r="S32" i="1"/>
  <c r="I32" i="1"/>
  <c r="R76" i="1"/>
  <c r="R77" i="1"/>
  <c r="N76" i="1"/>
  <c r="N77" i="1"/>
  <c r="J76" i="1"/>
  <c r="J77" i="1"/>
  <c r="F77" i="1"/>
  <c r="F76" i="1"/>
  <c r="R75" i="1"/>
  <c r="N75" i="1"/>
  <c r="J75" i="1"/>
  <c r="F75" i="1"/>
  <c r="R26" i="1"/>
  <c r="N26" i="1"/>
  <c r="J26" i="1"/>
  <c r="F26" i="1"/>
  <c r="T90" i="1"/>
  <c r="U90" i="1"/>
  <c r="S90" i="1"/>
  <c r="P90" i="1"/>
  <c r="Q90" i="1"/>
  <c r="O90" i="1"/>
  <c r="L90" i="1"/>
  <c r="M90" i="1"/>
  <c r="K90" i="1"/>
  <c r="H90" i="1"/>
  <c r="I90" i="1"/>
  <c r="G90" i="1"/>
  <c r="R92" i="1"/>
  <c r="N92" i="1"/>
  <c r="F92" i="1"/>
  <c r="R65" i="1"/>
  <c r="N65" i="1"/>
  <c r="J65" i="1"/>
  <c r="F65" i="1"/>
  <c r="T53" i="1"/>
  <c r="U53" i="1"/>
  <c r="S53" i="1"/>
  <c r="P53" i="1"/>
  <c r="Q53" i="1"/>
  <c r="O53" i="1"/>
  <c r="M53" i="1"/>
  <c r="H53" i="1"/>
  <c r="I53" i="1"/>
  <c r="R66" i="1"/>
  <c r="N66" i="1"/>
  <c r="J66" i="1"/>
  <c r="F66" i="1"/>
  <c r="R57" i="1"/>
  <c r="N57" i="1"/>
  <c r="J57" i="1"/>
  <c r="F57" i="1"/>
  <c r="R176" i="1"/>
  <c r="N176" i="1"/>
  <c r="J176" i="1"/>
  <c r="F176" i="1"/>
  <c r="R181" i="1"/>
  <c r="N181" i="1"/>
  <c r="J181" i="1"/>
  <c r="F181" i="1"/>
  <c r="V35" i="1" l="1"/>
  <c r="V204" i="1"/>
  <c r="V207" i="1"/>
  <c r="V135" i="1"/>
  <c r="V26" i="1"/>
  <c r="J32" i="1"/>
  <c r="V76" i="1"/>
  <c r="V66" i="1"/>
  <c r="V65" i="1"/>
  <c r="R201" i="1"/>
  <c r="N201" i="1"/>
  <c r="J201" i="1"/>
  <c r="G196" i="1"/>
  <c r="V75" i="1"/>
  <c r="V181" i="1"/>
  <c r="V57" i="1"/>
  <c r="N90" i="1"/>
  <c r="V77" i="1"/>
  <c r="G38" i="1"/>
  <c r="R205" i="1"/>
  <c r="N205" i="1"/>
  <c r="J205" i="1"/>
  <c r="F205" i="1"/>
  <c r="V118" i="1"/>
  <c r="V176" i="1"/>
  <c r="V128" i="1"/>
  <c r="V92" i="1"/>
  <c r="R90" i="1"/>
  <c r="F90" i="1"/>
  <c r="V201" i="1" l="1"/>
  <c r="V205" i="1"/>
  <c r="T197" i="1" l="1"/>
  <c r="T196" i="1" s="1"/>
  <c r="U197" i="1"/>
  <c r="U196" i="1" s="1"/>
  <c r="S197" i="1"/>
  <c r="P197" i="1"/>
  <c r="P196" i="1" s="1"/>
  <c r="Q197" i="1"/>
  <c r="Q196" i="1" s="1"/>
  <c r="O197" i="1"/>
  <c r="O196" i="1" s="1"/>
  <c r="L197" i="1"/>
  <c r="M197" i="1"/>
  <c r="K197" i="1"/>
  <c r="H197" i="1"/>
  <c r="I197" i="1"/>
  <c r="F199" i="1"/>
  <c r="F200" i="1"/>
  <c r="R199" i="1"/>
  <c r="R200" i="1"/>
  <c r="N199" i="1"/>
  <c r="J199" i="1"/>
  <c r="J200" i="1"/>
  <c r="R195" i="1"/>
  <c r="N195" i="1"/>
  <c r="J195" i="1"/>
  <c r="F195" i="1"/>
  <c r="U192" i="1"/>
  <c r="S192" i="1"/>
  <c r="O192" i="1"/>
  <c r="L192" i="1"/>
  <c r="M192" i="1"/>
  <c r="K192" i="1"/>
  <c r="H192" i="1"/>
  <c r="I192" i="1"/>
  <c r="G192" i="1"/>
  <c r="P192" i="1"/>
  <c r="Q192" i="1"/>
  <c r="F186" i="1"/>
  <c r="T192" i="1"/>
  <c r="T124" i="1"/>
  <c r="U124" i="1"/>
  <c r="S124" i="1"/>
  <c r="Q124" i="1"/>
  <c r="P124" i="1"/>
  <c r="O124" i="1"/>
  <c r="M124" i="1"/>
  <c r="L124" i="1"/>
  <c r="I124" i="1"/>
  <c r="H124" i="1"/>
  <c r="K112" i="1"/>
  <c r="K196" i="1" l="1"/>
  <c r="H196" i="1"/>
  <c r="I196" i="1"/>
  <c r="L196" i="1"/>
  <c r="M196" i="1"/>
  <c r="V199" i="1"/>
  <c r="V195" i="1"/>
  <c r="V200" i="1"/>
  <c r="R197" i="1"/>
  <c r="S196" i="1"/>
  <c r="R196" i="1" s="1"/>
  <c r="N197" i="1"/>
  <c r="J197" i="1"/>
  <c r="F197" i="1"/>
  <c r="N196" i="1"/>
  <c r="R193" i="1"/>
  <c r="N193" i="1"/>
  <c r="J193" i="1"/>
  <c r="F193" i="1"/>
  <c r="R192" i="1"/>
  <c r="N192" i="1"/>
  <c r="J192" i="1"/>
  <c r="F192" i="1"/>
  <c r="F124" i="1"/>
  <c r="F196" i="1" l="1"/>
  <c r="J196" i="1"/>
  <c r="V197" i="1"/>
  <c r="V193" i="1"/>
  <c r="V192" i="1"/>
  <c r="R36" i="1"/>
  <c r="N36" i="1"/>
  <c r="J36" i="1"/>
  <c r="F36" i="1"/>
  <c r="R34" i="1"/>
  <c r="N34" i="1"/>
  <c r="J34" i="1"/>
  <c r="F34" i="1"/>
  <c r="G15" i="1"/>
  <c r="V196" i="1" l="1"/>
  <c r="G13" i="1"/>
  <c r="V34" i="1"/>
  <c r="V36" i="1"/>
  <c r="F32" i="1"/>
  <c r="I140" i="1"/>
  <c r="M47" i="1" l="1"/>
  <c r="K47" i="1"/>
  <c r="T47" i="1"/>
  <c r="U47" i="1"/>
  <c r="S47" i="1"/>
  <c r="P47" i="1"/>
  <c r="Q47" i="1"/>
  <c r="O47" i="1"/>
  <c r="I47" i="1"/>
  <c r="H47" i="1"/>
  <c r="L47" i="1"/>
  <c r="R109" i="1"/>
  <c r="N109" i="1"/>
  <c r="J109" i="1"/>
  <c r="F109" i="1"/>
  <c r="O133" i="1"/>
  <c r="K133" i="1"/>
  <c r="R174" i="1"/>
  <c r="N174" i="1"/>
  <c r="J174" i="1"/>
  <c r="F174" i="1"/>
  <c r="V174" i="1" l="1"/>
  <c r="V109" i="1"/>
  <c r="P140" i="1"/>
  <c r="T140" i="1"/>
  <c r="U140" i="1"/>
  <c r="Q140" i="1"/>
  <c r="H140" i="1"/>
  <c r="R153" i="1"/>
  <c r="N153" i="1"/>
  <c r="J153" i="1"/>
  <c r="F153" i="1"/>
  <c r="H102" i="1"/>
  <c r="K102" i="1"/>
  <c r="J106" i="1"/>
  <c r="F106" i="1"/>
  <c r="V106" i="1" l="1"/>
  <c r="V153" i="1"/>
  <c r="J151" i="1"/>
  <c r="J142" i="1"/>
  <c r="J131" i="1"/>
  <c r="J104" i="1"/>
  <c r="J100" i="1"/>
  <c r="J96" i="1"/>
  <c r="J82" i="1"/>
  <c r="J81" i="1"/>
  <c r="J52" i="1"/>
  <c r="J46" i="1"/>
  <c r="J45" i="1"/>
  <c r="J42" i="1"/>
  <c r="J41" i="1"/>
  <c r="J149" i="1"/>
  <c r="J148" i="1"/>
  <c r="J89" i="1"/>
  <c r="J86" i="1"/>
  <c r="J85" i="1"/>
  <c r="J64" i="1"/>
  <c r="J62" i="1"/>
  <c r="J60" i="1"/>
  <c r="J56" i="1"/>
  <c r="J55" i="1"/>
  <c r="J61" i="1"/>
  <c r="H68" i="1" l="1"/>
  <c r="M68" i="1"/>
  <c r="L68" i="1"/>
  <c r="K68" i="1"/>
  <c r="R17" i="1"/>
  <c r="N17" i="1"/>
  <c r="J17" i="1"/>
  <c r="F17" i="1"/>
  <c r="F47" i="1" l="1"/>
  <c r="V17" i="1"/>
  <c r="J115" i="1"/>
  <c r="F188" i="1"/>
  <c r="O83" i="1"/>
  <c r="K83" i="1"/>
  <c r="G183" i="1"/>
  <c r="N188" i="1" l="1"/>
  <c r="R188" i="1"/>
  <c r="J188" i="1"/>
  <c r="L94" i="1"/>
  <c r="M94" i="1"/>
  <c r="K94" i="1"/>
  <c r="J94" i="1"/>
  <c r="I68" i="1"/>
  <c r="L93" i="1" l="1"/>
  <c r="M93" i="1"/>
  <c r="K93" i="1"/>
  <c r="F187" i="1"/>
  <c r="J187" i="1"/>
  <c r="N187" i="1"/>
  <c r="R187" i="1"/>
  <c r="V188" i="1"/>
  <c r="O102" i="1"/>
  <c r="R146" i="1"/>
  <c r="N146" i="1"/>
  <c r="J145" i="1"/>
  <c r="J146" i="1"/>
  <c r="F146" i="1"/>
  <c r="J49" i="1"/>
  <c r="J47" i="1" l="1"/>
  <c r="V187" i="1"/>
  <c r="V146" i="1"/>
  <c r="F102" i="1"/>
  <c r="S68" i="1"/>
  <c r="O68" i="1"/>
  <c r="J70" i="1"/>
  <c r="J72" i="1"/>
  <c r="J73" i="1"/>
  <c r="J74" i="1"/>
  <c r="J78" i="1"/>
  <c r="L177" i="1"/>
  <c r="V47" i="1" l="1"/>
  <c r="R178" i="1"/>
  <c r="J178" i="1"/>
  <c r="J37" i="1"/>
  <c r="J31" i="1"/>
  <c r="K29" i="1"/>
  <c r="J22" i="1"/>
  <c r="J27" i="1"/>
  <c r="J28" i="1"/>
  <c r="J20" i="1"/>
  <c r="F20" i="1"/>
  <c r="J15" i="1"/>
  <c r="V20" i="1" l="1"/>
  <c r="J18" i="1"/>
  <c r="K13" i="1"/>
  <c r="K39" i="1"/>
  <c r="J110" i="1"/>
  <c r="L119" i="1"/>
  <c r="M119" i="1"/>
  <c r="K119" i="1"/>
  <c r="J121" i="1" l="1"/>
  <c r="J122" i="1"/>
  <c r="J119" i="1"/>
  <c r="I119" i="1"/>
  <c r="R104" i="1" l="1"/>
  <c r="N104" i="1"/>
  <c r="F104" i="1"/>
  <c r="T15" i="1"/>
  <c r="U15" i="1"/>
  <c r="S15" i="1"/>
  <c r="P15" i="1"/>
  <c r="Q15" i="1"/>
  <c r="O15" i="1"/>
  <c r="T18" i="1"/>
  <c r="U18" i="1"/>
  <c r="S18" i="1"/>
  <c r="P18" i="1"/>
  <c r="Q18" i="1"/>
  <c r="H18" i="1"/>
  <c r="I18" i="1"/>
  <c r="R142" i="1"/>
  <c r="N142" i="1"/>
  <c r="F142" i="1"/>
  <c r="T129" i="1"/>
  <c r="U129" i="1"/>
  <c r="S129" i="1"/>
  <c r="P129" i="1"/>
  <c r="Q129" i="1"/>
  <c r="O129" i="1"/>
  <c r="H129" i="1"/>
  <c r="I129" i="1"/>
  <c r="K129" i="1"/>
  <c r="L129" i="1"/>
  <c r="M129" i="1"/>
  <c r="G129" i="1"/>
  <c r="F131" i="1"/>
  <c r="N131" i="1"/>
  <c r="R131" i="1"/>
  <c r="U119" i="1"/>
  <c r="T119" i="1"/>
  <c r="S119" i="1"/>
  <c r="Q119" i="1"/>
  <c r="P119" i="1"/>
  <c r="O119" i="1"/>
  <c r="R122" i="1"/>
  <c r="R121" i="1"/>
  <c r="N122" i="1"/>
  <c r="N121" i="1"/>
  <c r="G119" i="1"/>
  <c r="H119" i="1"/>
  <c r="F122" i="1"/>
  <c r="F121" i="1"/>
  <c r="T102" i="1"/>
  <c r="U102" i="1"/>
  <c r="S102" i="1"/>
  <c r="P102" i="1"/>
  <c r="Q102" i="1"/>
  <c r="R100" i="1"/>
  <c r="N100" i="1"/>
  <c r="F100" i="1"/>
  <c r="R37" i="1"/>
  <c r="N37" i="1"/>
  <c r="F37" i="1"/>
  <c r="R151" i="1"/>
  <c r="N151" i="1"/>
  <c r="F151" i="1"/>
  <c r="R148" i="1"/>
  <c r="R149" i="1"/>
  <c r="N149" i="1"/>
  <c r="N148" i="1"/>
  <c r="F148" i="1"/>
  <c r="F149" i="1"/>
  <c r="R145" i="1"/>
  <c r="F145" i="1"/>
  <c r="N145" i="1"/>
  <c r="F147" i="1"/>
  <c r="J147" i="1"/>
  <c r="N147" i="1"/>
  <c r="R147" i="1"/>
  <c r="T133" i="1"/>
  <c r="U133" i="1"/>
  <c r="S133" i="1"/>
  <c r="P133" i="1"/>
  <c r="Q133" i="1"/>
  <c r="H133" i="1"/>
  <c r="I133" i="1"/>
  <c r="F117" i="1"/>
  <c r="J117" i="1"/>
  <c r="N117" i="1"/>
  <c r="R117" i="1"/>
  <c r="R110" i="1"/>
  <c r="N110" i="1"/>
  <c r="F110" i="1"/>
  <c r="T68" i="1"/>
  <c r="U68" i="1"/>
  <c r="P68" i="1"/>
  <c r="Q68" i="1"/>
  <c r="R78" i="1"/>
  <c r="N78" i="1"/>
  <c r="F78" i="1"/>
  <c r="R85" i="1"/>
  <c r="R86" i="1"/>
  <c r="N85" i="1"/>
  <c r="N86" i="1"/>
  <c r="F85" i="1"/>
  <c r="F86" i="1"/>
  <c r="H83" i="1"/>
  <c r="I83" i="1"/>
  <c r="P83" i="1"/>
  <c r="Q83" i="1"/>
  <c r="T83" i="1"/>
  <c r="S83" i="1"/>
  <c r="R82" i="1"/>
  <c r="N82" i="1"/>
  <c r="F82" i="1"/>
  <c r="R72" i="1"/>
  <c r="N72" i="1"/>
  <c r="F72" i="1"/>
  <c r="R70" i="1"/>
  <c r="N70" i="1"/>
  <c r="F70" i="1"/>
  <c r="L105" i="1"/>
  <c r="O39" i="1"/>
  <c r="P39" i="1"/>
  <c r="S39" i="1"/>
  <c r="T39" i="1"/>
  <c r="L39" i="1"/>
  <c r="M39" i="1"/>
  <c r="V78" i="1" l="1"/>
  <c r="V149" i="1"/>
  <c r="V100" i="1"/>
  <c r="V110" i="1"/>
  <c r="L102" i="1"/>
  <c r="J102" i="1" s="1"/>
  <c r="V145" i="1"/>
  <c r="V151" i="1"/>
  <c r="V148" i="1"/>
  <c r="V37" i="1"/>
  <c r="V122" i="1"/>
  <c r="V142" i="1"/>
  <c r="V121" i="1"/>
  <c r="V131" i="1"/>
  <c r="V85" i="1"/>
  <c r="V86" i="1"/>
  <c r="V72" i="1"/>
  <c r="V82" i="1"/>
  <c r="V70" i="1"/>
  <c r="V104" i="1"/>
  <c r="V147" i="1"/>
  <c r="F15" i="1"/>
  <c r="H97" i="1"/>
  <c r="V117" i="1"/>
  <c r="F107" i="1"/>
  <c r="I97" i="1"/>
  <c r="F18" i="1"/>
  <c r="N18" i="1"/>
  <c r="R32" i="1"/>
  <c r="R18" i="1"/>
  <c r="F119" i="1"/>
  <c r="R119" i="1"/>
  <c r="N119" i="1"/>
  <c r="V32" i="1"/>
  <c r="N32" i="1"/>
  <c r="J101" i="1"/>
  <c r="J105" i="1"/>
  <c r="J39" i="1"/>
  <c r="V119" i="1" l="1"/>
  <c r="L97" i="1"/>
  <c r="V18" i="1"/>
  <c r="V102" i="1"/>
  <c r="R127" i="1"/>
  <c r="N127" i="1"/>
  <c r="J127" i="1"/>
  <c r="F127" i="1"/>
  <c r="V127" i="1" l="1"/>
  <c r="F64" i="1"/>
  <c r="N64" i="1"/>
  <c r="R64" i="1"/>
  <c r="V64" i="1" l="1"/>
  <c r="L50" i="1" l="1"/>
  <c r="K50" i="1"/>
  <c r="R173" i="1" l="1"/>
  <c r="R175" i="1"/>
  <c r="N173" i="1"/>
  <c r="N175" i="1"/>
  <c r="J173" i="1"/>
  <c r="J175" i="1"/>
  <c r="F173" i="1"/>
  <c r="F175" i="1"/>
  <c r="T159" i="1"/>
  <c r="U159" i="1"/>
  <c r="S159" i="1"/>
  <c r="P159" i="1"/>
  <c r="Q159" i="1"/>
  <c r="O159" i="1"/>
  <c r="L159" i="1"/>
  <c r="M159" i="1"/>
  <c r="K159" i="1"/>
  <c r="H159" i="1"/>
  <c r="I159" i="1"/>
  <c r="G159" i="1"/>
  <c r="R161" i="1"/>
  <c r="N161" i="1"/>
  <c r="J161" i="1"/>
  <c r="F161" i="1"/>
  <c r="R143" i="1"/>
  <c r="N143" i="1"/>
  <c r="J143" i="1"/>
  <c r="F143" i="1"/>
  <c r="J124" i="1"/>
  <c r="N137" i="1"/>
  <c r="R137" i="1"/>
  <c r="J137" i="1"/>
  <c r="F137" i="1"/>
  <c r="R126" i="1"/>
  <c r="N126" i="1"/>
  <c r="J126" i="1"/>
  <c r="F126" i="1"/>
  <c r="T112" i="1"/>
  <c r="U112" i="1"/>
  <c r="S112" i="1"/>
  <c r="P112" i="1"/>
  <c r="Q112" i="1"/>
  <c r="O112" i="1"/>
  <c r="R114" i="1"/>
  <c r="M112" i="1"/>
  <c r="H112" i="1"/>
  <c r="I112" i="1"/>
  <c r="G112" i="1"/>
  <c r="R101" i="1"/>
  <c r="N101" i="1"/>
  <c r="K97" i="1"/>
  <c r="F101" i="1"/>
  <c r="T94" i="1"/>
  <c r="T93" i="1" s="1"/>
  <c r="U94" i="1"/>
  <c r="U93" i="1" s="1"/>
  <c r="S94" i="1"/>
  <c r="S93" i="1" s="1"/>
  <c r="O50" i="1"/>
  <c r="T50" i="1"/>
  <c r="S50" i="1"/>
  <c r="P50" i="1"/>
  <c r="V101" i="1" l="1"/>
  <c r="V124" i="1"/>
  <c r="V126" i="1"/>
  <c r="V143" i="1"/>
  <c r="V161" i="1"/>
  <c r="V175" i="1"/>
  <c r="V137" i="1"/>
  <c r="V173" i="1"/>
  <c r="J68" i="1"/>
  <c r="N159" i="1"/>
  <c r="F159" i="1"/>
  <c r="J159" i="1"/>
  <c r="U97" i="1"/>
  <c r="G97" i="1"/>
  <c r="Q97" i="1"/>
  <c r="N68" i="1"/>
  <c r="F55" i="1"/>
  <c r="R49" i="1"/>
  <c r="R47" i="1" s="1"/>
  <c r="R60" i="1"/>
  <c r="R61" i="1"/>
  <c r="N60" i="1"/>
  <c r="N61" i="1"/>
  <c r="F60" i="1"/>
  <c r="F61" i="1"/>
  <c r="F62" i="1"/>
  <c r="N62" i="1"/>
  <c r="R62" i="1"/>
  <c r="H50" i="1"/>
  <c r="I50" i="1"/>
  <c r="R55" i="1"/>
  <c r="R56" i="1"/>
  <c r="N55" i="1"/>
  <c r="N56" i="1"/>
  <c r="F56" i="1"/>
  <c r="V62" i="1" l="1"/>
  <c r="V60" i="1"/>
  <c r="V61" i="1"/>
  <c r="V56" i="1"/>
  <c r="V55" i="1"/>
  <c r="V159" i="1"/>
  <c r="F50" i="1"/>
  <c r="F53" i="1"/>
  <c r="R53" i="1"/>
  <c r="J53" i="1"/>
  <c r="N53" i="1"/>
  <c r="V53" i="1" l="1"/>
  <c r="F152" i="1" l="1"/>
  <c r="J152" i="1"/>
  <c r="N152" i="1"/>
  <c r="R152" i="1"/>
  <c r="V152" i="1" l="1"/>
  <c r="F31" i="1"/>
  <c r="H29" i="1"/>
  <c r="V31" i="1" l="1"/>
  <c r="H13" i="1"/>
  <c r="P94" i="1"/>
  <c r="P93" i="1" s="1"/>
  <c r="Q94" i="1"/>
  <c r="Q93" i="1" s="1"/>
  <c r="O94" i="1"/>
  <c r="O93" i="1" s="1"/>
  <c r="H94" i="1"/>
  <c r="I94" i="1"/>
  <c r="F96" i="1"/>
  <c r="N96" i="1"/>
  <c r="R96" i="1"/>
  <c r="H93" i="1" l="1"/>
  <c r="I93" i="1"/>
  <c r="V96" i="1"/>
  <c r="G94" i="1"/>
  <c r="G93" i="1" l="1"/>
  <c r="F73" i="1"/>
  <c r="N73" i="1"/>
  <c r="R73" i="1"/>
  <c r="V73" i="1" l="1"/>
  <c r="U166" i="1"/>
  <c r="Q166" i="1"/>
  <c r="L166" i="1"/>
  <c r="M166" i="1"/>
  <c r="K166" i="1"/>
  <c r="I166" i="1"/>
  <c r="F168" i="1"/>
  <c r="J168" i="1"/>
  <c r="N168" i="1"/>
  <c r="R168" i="1"/>
  <c r="V168" i="1" l="1"/>
  <c r="T166" i="1"/>
  <c r="O166" i="1"/>
  <c r="S166" i="1"/>
  <c r="P166" i="1"/>
  <c r="H166" i="1"/>
  <c r="F166" i="1" l="1"/>
  <c r="F105" i="1" l="1"/>
  <c r="R186" i="1"/>
  <c r="R182" i="1"/>
  <c r="R180" i="1"/>
  <c r="R170" i="1"/>
  <c r="R165" i="1"/>
  <c r="R158" i="1"/>
  <c r="R157" i="1"/>
  <c r="R156" i="1"/>
  <c r="R150" i="1"/>
  <c r="R144" i="1"/>
  <c r="R138" i="1"/>
  <c r="R136" i="1"/>
  <c r="R132" i="1"/>
  <c r="R105" i="1"/>
  <c r="R89" i="1"/>
  <c r="R81" i="1"/>
  <c r="R74" i="1"/>
  <c r="R52" i="1"/>
  <c r="R46" i="1"/>
  <c r="R45" i="1"/>
  <c r="R42" i="1"/>
  <c r="R41" i="1"/>
  <c r="R31" i="1"/>
  <c r="R28" i="1"/>
  <c r="R27" i="1"/>
  <c r="R24" i="1"/>
  <c r="R22" i="1"/>
  <c r="R20" i="1"/>
  <c r="U184" i="1"/>
  <c r="U183" i="1" s="1"/>
  <c r="U177" i="1"/>
  <c r="U154" i="1"/>
  <c r="U87" i="1"/>
  <c r="U83" i="1"/>
  <c r="U79" i="1"/>
  <c r="U50" i="1"/>
  <c r="U43" i="1"/>
  <c r="U39" i="1"/>
  <c r="U29" i="1"/>
  <c r="U13" i="1" s="1"/>
  <c r="N186" i="1"/>
  <c r="N182" i="1"/>
  <c r="N180" i="1"/>
  <c r="N170" i="1"/>
  <c r="N165" i="1"/>
  <c r="N158" i="1"/>
  <c r="N157" i="1"/>
  <c r="N156" i="1"/>
  <c r="N150" i="1"/>
  <c r="N144" i="1"/>
  <c r="N138" i="1"/>
  <c r="N136" i="1"/>
  <c r="N132" i="1"/>
  <c r="N114" i="1"/>
  <c r="N105" i="1"/>
  <c r="N89" i="1"/>
  <c r="N81" i="1"/>
  <c r="N74" i="1"/>
  <c r="N52" i="1"/>
  <c r="N49" i="1"/>
  <c r="N47" i="1" s="1"/>
  <c r="N46" i="1"/>
  <c r="N45" i="1"/>
  <c r="N42" i="1"/>
  <c r="N41" i="1"/>
  <c r="N31" i="1"/>
  <c r="N28" i="1"/>
  <c r="N27" i="1"/>
  <c r="N24" i="1"/>
  <c r="N22" i="1"/>
  <c r="N20" i="1"/>
  <c r="Q184" i="1"/>
  <c r="Q183" i="1" s="1"/>
  <c r="Q177" i="1"/>
  <c r="Q154" i="1"/>
  <c r="Q87" i="1"/>
  <c r="Q79" i="1"/>
  <c r="Q50" i="1"/>
  <c r="Q43" i="1"/>
  <c r="Q39" i="1"/>
  <c r="Q29" i="1"/>
  <c r="Q13" i="1" s="1"/>
  <c r="J186" i="1"/>
  <c r="M184" i="1"/>
  <c r="L184" i="1"/>
  <c r="K184" i="1"/>
  <c r="J182" i="1"/>
  <c r="J180" i="1"/>
  <c r="M177" i="1"/>
  <c r="K177" i="1"/>
  <c r="J170" i="1"/>
  <c r="J165" i="1"/>
  <c r="L162" i="1"/>
  <c r="J158" i="1"/>
  <c r="J157" i="1"/>
  <c r="J156" i="1"/>
  <c r="M154" i="1"/>
  <c r="L154" i="1"/>
  <c r="K154" i="1"/>
  <c r="J150" i="1"/>
  <c r="J144" i="1"/>
  <c r="J138" i="1"/>
  <c r="J136" i="1"/>
  <c r="M133" i="1"/>
  <c r="L133" i="1"/>
  <c r="J132" i="1"/>
  <c r="J114" i="1"/>
  <c r="M87" i="1"/>
  <c r="L87" i="1"/>
  <c r="M83" i="1"/>
  <c r="L83" i="1"/>
  <c r="M79" i="1"/>
  <c r="L79" i="1"/>
  <c r="K79" i="1"/>
  <c r="M50" i="1"/>
  <c r="M43" i="1"/>
  <c r="L43" i="1"/>
  <c r="K43" i="1"/>
  <c r="M29" i="1"/>
  <c r="L29" i="1"/>
  <c r="F22" i="1"/>
  <c r="F24" i="1"/>
  <c r="F27" i="1"/>
  <c r="F28" i="1"/>
  <c r="F41" i="1"/>
  <c r="F42" i="1"/>
  <c r="F45" i="1"/>
  <c r="F46" i="1"/>
  <c r="F49" i="1"/>
  <c r="F52" i="1"/>
  <c r="F74" i="1"/>
  <c r="F81" i="1"/>
  <c r="F89" i="1"/>
  <c r="F114" i="1"/>
  <c r="F132" i="1"/>
  <c r="F136" i="1"/>
  <c r="F138" i="1"/>
  <c r="F144" i="1"/>
  <c r="F150" i="1"/>
  <c r="F156" i="1"/>
  <c r="F157" i="1"/>
  <c r="F158" i="1"/>
  <c r="F165" i="1"/>
  <c r="F170" i="1"/>
  <c r="F180" i="1"/>
  <c r="F182" i="1"/>
  <c r="I184" i="1"/>
  <c r="I177" i="1"/>
  <c r="I154" i="1"/>
  <c r="I87" i="1"/>
  <c r="I79" i="1"/>
  <c r="I43" i="1"/>
  <c r="I39" i="1"/>
  <c r="I29" i="1"/>
  <c r="L13" i="1" l="1"/>
  <c r="M183" i="1"/>
  <c r="I139" i="1"/>
  <c r="V41" i="1"/>
  <c r="V22" i="1"/>
  <c r="L38" i="1"/>
  <c r="L123" i="1"/>
  <c r="M139" i="1"/>
  <c r="L183" i="1"/>
  <c r="V42" i="1"/>
  <c r="L139" i="1"/>
  <c r="I13" i="1"/>
  <c r="V24" i="1"/>
  <c r="I183" i="1"/>
  <c r="V27" i="1"/>
  <c r="M13" i="1"/>
  <c r="K139" i="1"/>
  <c r="V28" i="1"/>
  <c r="V49" i="1"/>
  <c r="V81" i="1"/>
  <c r="V52" i="1"/>
  <c r="V45" i="1"/>
  <c r="V46" i="1"/>
  <c r="V74" i="1"/>
  <c r="V105" i="1"/>
  <c r="L67" i="1"/>
  <c r="K67" i="1"/>
  <c r="M67" i="1"/>
  <c r="I67" i="1"/>
  <c r="U67" i="1"/>
  <c r="Q67" i="1"/>
  <c r="J111" i="1"/>
  <c r="K183" i="1"/>
  <c r="J184" i="1"/>
  <c r="V138" i="1"/>
  <c r="V158" i="1"/>
  <c r="V165" i="1"/>
  <c r="J129" i="1"/>
  <c r="V132" i="1"/>
  <c r="V136" i="1"/>
  <c r="V157" i="1"/>
  <c r="V182" i="1"/>
  <c r="V186" i="1"/>
  <c r="V150" i="1"/>
  <c r="V156" i="1"/>
  <c r="V180" i="1"/>
  <c r="V114" i="1"/>
  <c r="V144" i="1"/>
  <c r="V170" i="1"/>
  <c r="V107" i="1"/>
  <c r="M97" i="1"/>
  <c r="J29" i="1"/>
  <c r="Q139" i="1"/>
  <c r="M38" i="1"/>
  <c r="Q38" i="1"/>
  <c r="I38" i="1"/>
  <c r="K38" i="1"/>
  <c r="U38" i="1"/>
  <c r="K162" i="1"/>
  <c r="R68" i="1"/>
  <c r="I162" i="1"/>
  <c r="Q162" i="1"/>
  <c r="M162" i="1"/>
  <c r="U162" i="1"/>
  <c r="M123" i="1"/>
  <c r="U123" i="1"/>
  <c r="J87" i="1"/>
  <c r="Q123" i="1"/>
  <c r="J98" i="1"/>
  <c r="J154" i="1"/>
  <c r="I123" i="1"/>
  <c r="J112" i="1"/>
  <c r="J50" i="1"/>
  <c r="J133" i="1"/>
  <c r="J166" i="1"/>
  <c r="J140" i="1"/>
  <c r="K123" i="1"/>
  <c r="J83" i="1"/>
  <c r="J79" i="1"/>
  <c r="J43" i="1"/>
  <c r="J163" i="1"/>
  <c r="J13" i="1" l="1"/>
  <c r="V50" i="1"/>
  <c r="V166" i="1"/>
  <c r="L12" i="1"/>
  <c r="K12" i="1"/>
  <c r="M12" i="1"/>
  <c r="Q12" i="1"/>
  <c r="I12" i="1"/>
  <c r="J97" i="1"/>
  <c r="J183" i="1"/>
  <c r="J67" i="1"/>
  <c r="J38" i="1"/>
  <c r="J162" i="1"/>
  <c r="J123" i="1"/>
  <c r="J177" i="1"/>
  <c r="J93" i="1"/>
  <c r="J139" i="1"/>
  <c r="J12" i="1" l="1"/>
  <c r="T184" i="1" l="1"/>
  <c r="T183" i="1" s="1"/>
  <c r="S184" i="1"/>
  <c r="S183" i="1" s="1"/>
  <c r="T177" i="1"/>
  <c r="S177" i="1"/>
  <c r="T154" i="1"/>
  <c r="S154" i="1"/>
  <c r="T97" i="1"/>
  <c r="S97" i="1"/>
  <c r="T87" i="1"/>
  <c r="S87" i="1"/>
  <c r="T79" i="1"/>
  <c r="S79" i="1"/>
  <c r="T43" i="1"/>
  <c r="S43" i="1"/>
  <c r="T29" i="1"/>
  <c r="T13" i="1" s="1"/>
  <c r="S29" i="1"/>
  <c r="S13" i="1" s="1"/>
  <c r="P184" i="1"/>
  <c r="P183" i="1" s="1"/>
  <c r="O184" i="1"/>
  <c r="O183" i="1" s="1"/>
  <c r="P177" i="1"/>
  <c r="O177" i="1"/>
  <c r="P154" i="1"/>
  <c r="O154" i="1"/>
  <c r="P97" i="1"/>
  <c r="O97" i="1"/>
  <c r="P87" i="1"/>
  <c r="O87" i="1"/>
  <c r="P79" i="1"/>
  <c r="O79" i="1"/>
  <c r="P43" i="1"/>
  <c r="O43" i="1"/>
  <c r="P29" i="1"/>
  <c r="P13" i="1" s="1"/>
  <c r="O29" i="1"/>
  <c r="O13" i="1" s="1"/>
  <c r="H184" i="1"/>
  <c r="G177" i="1"/>
  <c r="G139" i="1"/>
  <c r="H154" i="1"/>
  <c r="H87" i="1"/>
  <c r="G67" i="1"/>
  <c r="H79" i="1"/>
  <c r="H39" i="1"/>
  <c r="H139" i="1" l="1"/>
  <c r="F139" i="1" s="1"/>
  <c r="F184" i="1"/>
  <c r="S67" i="1"/>
  <c r="P67" i="1"/>
  <c r="H67" i="1"/>
  <c r="T67" i="1"/>
  <c r="O67" i="1"/>
  <c r="N97" i="1"/>
  <c r="H183" i="1"/>
  <c r="V184" i="1"/>
  <c r="R177" i="1"/>
  <c r="O139" i="1"/>
  <c r="P139" i="1"/>
  <c r="T38" i="1"/>
  <c r="P38" i="1"/>
  <c r="O38" i="1"/>
  <c r="S38" i="1"/>
  <c r="R112" i="1"/>
  <c r="O162" i="1"/>
  <c r="G162" i="1"/>
  <c r="H162" i="1"/>
  <c r="P162" i="1"/>
  <c r="T162" i="1"/>
  <c r="S162" i="1"/>
  <c r="R171" i="1"/>
  <c r="R15" i="1"/>
  <c r="R29" i="1"/>
  <c r="R39" i="1"/>
  <c r="R50" i="1"/>
  <c r="R79" i="1"/>
  <c r="R87" i="1"/>
  <c r="R98" i="1"/>
  <c r="R124" i="1"/>
  <c r="R163" i="1"/>
  <c r="R43" i="1"/>
  <c r="R83" i="1"/>
  <c r="R94" i="1"/>
  <c r="R102" i="1"/>
  <c r="R115" i="1"/>
  <c r="R129" i="1"/>
  <c r="R140" i="1"/>
  <c r="R154" i="1"/>
  <c r="R166" i="1"/>
  <c r="R133" i="1"/>
  <c r="R107" i="1"/>
  <c r="R184" i="1"/>
  <c r="N102" i="1"/>
  <c r="F171" i="1"/>
  <c r="N107" i="1"/>
  <c r="N112" i="1"/>
  <c r="N184" i="1"/>
  <c r="N15" i="1"/>
  <c r="N29" i="1"/>
  <c r="N39" i="1"/>
  <c r="N50" i="1"/>
  <c r="N79" i="1"/>
  <c r="N87" i="1"/>
  <c r="N98" i="1"/>
  <c r="N124" i="1"/>
  <c r="N133" i="1"/>
  <c r="N163" i="1"/>
  <c r="N178" i="1"/>
  <c r="N43" i="1"/>
  <c r="N83" i="1"/>
  <c r="N94" i="1"/>
  <c r="N115" i="1"/>
  <c r="N129" i="1"/>
  <c r="N140" i="1"/>
  <c r="N154" i="1"/>
  <c r="N166" i="1"/>
  <c r="N171" i="1"/>
  <c r="F112" i="1"/>
  <c r="F87" i="1"/>
  <c r="F98" i="1"/>
  <c r="F115" i="1"/>
  <c r="F133" i="1"/>
  <c r="F79" i="1"/>
  <c r="F154" i="1"/>
  <c r="P123" i="1"/>
  <c r="T123" i="1"/>
  <c r="H123" i="1"/>
  <c r="S123" i="1"/>
  <c r="O123" i="1"/>
  <c r="F29" i="1"/>
  <c r="H43" i="1"/>
  <c r="F94" i="1"/>
  <c r="H177" i="1"/>
  <c r="F83" i="1"/>
  <c r="F43" i="1" l="1"/>
  <c r="V98" i="1"/>
  <c r="V94" i="1"/>
  <c r="V154" i="1"/>
  <c r="V115" i="1"/>
  <c r="V163" i="1"/>
  <c r="V112" i="1"/>
  <c r="V171" i="1"/>
  <c r="V29" i="1"/>
  <c r="V133" i="1"/>
  <c r="V43" i="1"/>
  <c r="V83" i="1"/>
  <c r="V79" i="1"/>
  <c r="P12" i="1"/>
  <c r="O12" i="1"/>
  <c r="F183" i="1"/>
  <c r="V139" i="1"/>
  <c r="F67" i="1"/>
  <c r="V15" i="1"/>
  <c r="F162" i="1"/>
  <c r="N162" i="1"/>
  <c r="H38" i="1"/>
  <c r="F39" i="1"/>
  <c r="N111" i="1"/>
  <c r="R97" i="1"/>
  <c r="R162" i="1"/>
  <c r="R13" i="1"/>
  <c r="R183" i="1"/>
  <c r="R111" i="1"/>
  <c r="R67" i="1"/>
  <c r="N93" i="1"/>
  <c r="N13" i="1"/>
  <c r="R93" i="1"/>
  <c r="R123" i="1"/>
  <c r="N183" i="1"/>
  <c r="N139" i="1"/>
  <c r="R38" i="1"/>
  <c r="N123" i="1"/>
  <c r="F97" i="1"/>
  <c r="N38" i="1"/>
  <c r="N177" i="1"/>
  <c r="N67" i="1"/>
  <c r="F68" i="1"/>
  <c r="F140" i="1"/>
  <c r="F177" i="1"/>
  <c r="G123" i="1"/>
  <c r="F129" i="1"/>
  <c r="F111" i="1"/>
  <c r="F178" i="1"/>
  <c r="F93" i="1"/>
  <c r="V129" i="1" l="1"/>
  <c r="V39" i="1"/>
  <c r="V140" i="1"/>
  <c r="V178" i="1"/>
  <c r="V68" i="1"/>
  <c r="G12" i="1"/>
  <c r="H12" i="1"/>
  <c r="V183" i="1"/>
  <c r="V93" i="1"/>
  <c r="V162" i="1"/>
  <c r="V67" i="1"/>
  <c r="V177" i="1"/>
  <c r="F123" i="1"/>
  <c r="V97" i="1"/>
  <c r="V111" i="1"/>
  <c r="N12" i="1"/>
  <c r="F38" i="1"/>
  <c r="F13" i="1"/>
  <c r="F12" i="1" l="1"/>
  <c r="V123" i="1"/>
  <c r="V38" i="1"/>
  <c r="V13" i="1"/>
  <c r="V12" i="1" l="1"/>
  <c r="S139" i="1"/>
  <c r="S12" i="1" s="1"/>
  <c r="R159" i="1" l="1"/>
  <c r="U139" i="1"/>
  <c r="U12" i="1" s="1"/>
  <c r="T139" i="1"/>
  <c r="T12" i="1" s="1"/>
  <c r="R12" i="1" l="1"/>
  <c r="R139" i="1"/>
</calcChain>
</file>

<file path=xl/sharedStrings.xml><?xml version="1.0" encoding="utf-8"?>
<sst xmlns="http://schemas.openxmlformats.org/spreadsheetml/2006/main" count="743" uniqueCount="358">
  <si>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</si>
  <si>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</si>
  <si>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</si>
  <si>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</si>
  <si>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</si>
  <si>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</si>
  <si>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</si>
  <si>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</si>
  <si>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</si>
  <si>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</si>
  <si>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</si>
  <si>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</si>
  <si>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</si>
  <si>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</si>
  <si>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</si>
  <si>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</si>
  <si>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</si>
  <si>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</si>
  <si>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</si>
  <si>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</si>
  <si>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</si>
  <si>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</si>
  <si>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</si>
  <si>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</si>
  <si>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</si>
  <si>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</si>
  <si>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</si>
  <si>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</si>
  <si>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</si>
  <si>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</si>
  <si>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</si>
  <si>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</si>
  <si>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</si>
  <si>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</si>
  <si>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</si>
  <si>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</si>
  <si>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</si>
  <si>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</si>
  <si>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</si>
  <si>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</si>
  <si>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</si>
  <si>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</si>
  <si>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</si>
  <si>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</si>
  <si>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</si>
  <si>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</si>
  <si>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</si>
  <si>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</si>
  <si>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</si>
  <si>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</si>
  <si>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</si>
  <si>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Администрация Томской области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</si>
  <si>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</si>
  <si>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</si>
  <si>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</si>
  <si>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</si>
  <si>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</si>
  <si>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</si>
  <si>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</si>
  <si>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</si>
  <si>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</si>
  <si>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</si>
  <si>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</si>
  <si>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</si>
  <si>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</si>
  <si>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</si>
  <si>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</si>
  <si>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</si>
  <si>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</si>
  <si>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</si>
  <si>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</si>
  <si>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</si>
  <si>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</si>
  <si>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</si>
  <si>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</si>
  <si>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</si>
  <si>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</si>
  <si>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</si>
  <si>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</si>
  <si>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</si>
  <si>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</si>
  <si>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</si>
  <si>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</si>
  <si>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</si>
  <si>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</si>
  <si>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</si>
  <si>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</si>
  <si>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</si>
  <si>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</si>
  <si>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</si>
  <si>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</si>
  <si>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</si>
  <si>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</si>
  <si>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</si>
  <si>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</si>
  <si>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</si>
  <si>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</si>
  <si>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</si>
  <si>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</si>
  <si>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</si>
  <si>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</si>
  <si>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</si>
  <si>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</si>
  <si>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</si>
  <si>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</si>
  <si>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</si>
  <si>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</si>
  <si>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</si>
  <si>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</si>
  <si>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</si>
  <si>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</si>
  <si>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</si>
  <si>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</si>
  <si>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</si>
  <si>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</si>
  <si>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</si>
  <si>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</si>
  <si>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</si>
  <si>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</si>
  <si>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</si>
  <si>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18WR353930</t>
  </si>
  <si>
    <t>7.2</t>
  </si>
  <si>
    <t>7.3</t>
  </si>
  <si>
    <t>Национальный проект "Международная кооперация и экспорт"</t>
  </si>
  <si>
    <t>8.3</t>
  </si>
  <si>
    <t>(тыс. рублей)</t>
  </si>
  <si>
    <t>03WI255271</t>
  </si>
  <si>
    <t>03WI455273</t>
  </si>
  <si>
    <t>03WI555277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</si>
  <si>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</si>
  <si>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</si>
  <si>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</si>
  <si>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</si>
  <si>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</si>
  <si>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</si>
  <si>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</si>
  <si>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Обеспечение закупки авиационных работ в целях оказания медицинской помощи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</si>
  <si>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</si>
  <si>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</si>
  <si>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</si>
  <si>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</si>
  <si>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06WI554800</t>
  </si>
  <si>
    <t>Создание системы поддержки фермеров и развитие сельской кооперации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</si>
  <si>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</si>
  <si>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</si>
  <si>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</si>
  <si>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</si>
  <si>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</si>
  <si>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</si>
  <si>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</si>
  <si>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</si>
  <si>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</si>
  <si>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</si>
  <si>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</si>
  <si>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</si>
  <si>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</si>
  <si>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</si>
  <si>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</si>
  <si>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</si>
  <si>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</si>
  <si>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</si>
  <si>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</si>
  <si>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</si>
  <si>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</si>
  <si>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816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</si>
  <si>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</si>
  <si>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</si>
  <si>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</si>
  <si>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</si>
  <si>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</si>
  <si>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</si>
  <si>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</si>
  <si>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</si>
  <si>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</si>
  <si>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</si>
  <si>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</si>
  <si>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</si>
  <si>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</si>
  <si>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</si>
  <si>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</si>
  <si>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</si>
  <si>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</si>
  <si>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</si>
  <si>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</si>
  <si>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</si>
  <si>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</si>
  <si>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</si>
  <si>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</si>
  <si>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</si>
  <si>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</si>
  <si>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</si>
  <si>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</si>
  <si>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</si>
  <si>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</si>
  <si>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</si>
  <si>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</si>
  <si>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</si>
  <si>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</si>
  <si>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</si>
  <si>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</si>
  <si>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</si>
  <si>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</si>
  <si>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</si>
  <si>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</si>
  <si>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</si>
  <si>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 xml:space="preserve">Приложение к письму </t>
  </si>
  <si>
    <t xml:space="preserve">Департамента финансов Томской области 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</si>
  <si>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</si>
  <si>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</si>
  <si>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</si>
  <si>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</si>
  <si>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</si>
  <si>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</si>
  <si>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</si>
  <si>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</si>
  <si>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</si>
  <si>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</si>
  <si>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</si>
  <si>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</si>
  <si>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</si>
  <si>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</si>
  <si>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</si>
  <si>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</si>
  <si>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</si>
  <si>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</si>
  <si>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</si>
  <si>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</si>
  <si>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</si>
  <si>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</si>
  <si>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</si>
  <si>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</si>
  <si>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</si>
  <si>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</si>
  <si>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</si>
  <si>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</si>
  <si>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</si>
  <si>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</si>
  <si>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</si>
  <si>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</si>
  <si>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</si>
  <si>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</si>
  <si>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</si>
  <si>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</si>
  <si>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</si>
  <si>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</si>
  <si>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</si>
  <si>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</si>
  <si>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</si>
  <si>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</si>
  <si>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</si>
  <si>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</si>
  <si>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</si>
  <si>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</si>
  <si>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</si>
  <si>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</si>
  <si>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</si>
  <si>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</si>
  <si>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</si>
  <si>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</si>
  <si>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10WA155191</t>
  </si>
  <si>
    <t>Капитальный ремонт объектов недвижимого имущества в сфере культуры</t>
  </si>
  <si>
    <t>20WD605180</t>
  </si>
  <si>
    <t>12</t>
  </si>
  <si>
    <t>Национальный проект "Туризм и индустрия гостеприимства"</t>
  </si>
  <si>
    <t>12.1</t>
  </si>
  <si>
    <t>Создание и внедрение программы поддержки и продвижения событийных мероприятий</t>
  </si>
  <si>
    <t>Региональный проект "Развитие туристической инфраструктуры Томской области"</t>
  </si>
  <si>
    <t>05WP252920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</si>
  <si>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</si>
  <si>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</si>
  <si>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03WI55527Г</t>
  </si>
  <si>
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</si>
  <si>
    <t>19WF541370</t>
  </si>
  <si>
    <t>11WP35163F</t>
  </si>
  <si>
    <t>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</si>
  <si>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</si>
  <si>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13</t>
  </si>
  <si>
    <t>2026 год</t>
  </si>
  <si>
    <t>13.1</t>
  </si>
  <si>
    <t>Региональный проект "Создание сети современных кампусов"</t>
  </si>
  <si>
    <t>14</t>
  </si>
  <si>
    <t>14.1</t>
  </si>
  <si>
    <t>Региональный проект "Разработка, стандартизация и серийное производство беспилотных авиационных систем и их комплектующих"</t>
  </si>
  <si>
    <t>* по данным сводной бюджетной росписи областного бюджета на 2024-2026 годы; лимиты бюджетных обязательств соответствуют плановым назначениям</t>
  </si>
  <si>
    <t>02WS855620</t>
  </si>
  <si>
    <t>Создание современного межвузовского кампуса мирового уровня в г. Томске</t>
  </si>
  <si>
    <t>02WY500280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</si>
  <si>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</si>
  <si>
    <t>03WI4А5272</t>
  </si>
  <si>
    <t>Гранты в форме субсидий субъектам малого и среднего предпринимательства, включенным в реестр социальных предпринимателей, и (или) субъектам малого и среднего предпринимательства, созданным физическими лицами в возрасте до 25 лет включительно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</si>
  <si>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</si>
  <si>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03WL2А2891</t>
  </si>
  <si>
    <t>Организация профессионального обучения и дополнительного профессионального образования работников предприятий оборонно-промышленного комплекса, а также граждан, обратившихся в органы службы занятости за содействием в поиске подходящей работы и заключивших ученический договор с предприятиями оборонно-промышленного комплекса</t>
  </si>
  <si>
    <t>06WI5А4804</t>
  </si>
  <si>
    <t>07WN9А3651</t>
  </si>
  <si>
    <t>07WN9А365И</t>
  </si>
  <si>
    <t>3.5</t>
  </si>
  <si>
    <t>Региональный проект "Развитие системы поддержки молодежи ("Молодежь России")"</t>
  </si>
  <si>
    <t>08WEГ51160</t>
  </si>
  <si>
    <t>Реализация программы комплексного развития молодежной политики в регионах Российской Федерации "Регион для молодых"</t>
  </si>
  <si>
    <t>08WP54П020</t>
  </si>
  <si>
    <t>Разработка проектной документации на строительство спортивных объектов муниципальной собственности</t>
  </si>
  <si>
    <t>09WE1А3050</t>
  </si>
  <si>
    <t>Создание новых мест в общеобразовательных организациях в связи с ростом числа обучающихся, вызванным демографическим фактором, в части средств, несофинансируемых из федерального бюджета</t>
  </si>
  <si>
    <t>09WE1А3051</t>
  </si>
  <si>
    <t>09WE1А3052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</si>
  <si>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</si>
  <si>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Создание системы долговременного ухода за гражданами пожилого возраста и инвалидами</t>
  </si>
  <si>
    <t>11WP351630</t>
  </si>
  <si>
    <t>15WG1А2420</t>
  </si>
  <si>
    <t>Ликвидация несанкционированных свалок в границах городов и наиболее опасных объектов накопленного вреда окружающей среде в части средств, несофинансируемых из федерального бюджета</t>
  </si>
  <si>
    <t>18WR1А3940</t>
  </si>
  <si>
    <t>Приведение в нормативное состояние автомобильных дорог и искусственных дорожных сооружений в части средств, несофинансируемых из федерального бюджета</t>
  </si>
  <si>
    <t>18WR305150</t>
  </si>
  <si>
    <t>Реализация информационно-образовательной политики в целях профилактики нарушений правил дорожного движения</t>
  </si>
  <si>
    <t>18WY152620</t>
  </si>
  <si>
    <t>Региональный проект "Развитие инфраструктуры, обеспечение безопасности и формирование специализированной системы сертификации беспилотных авиационных систем"</t>
  </si>
  <si>
    <t>Осуществление строительства, реконструкции посадочных площадок, находящихся в собственности субъектов Российской Федерации, в целях обеспечения приема, наземного и технического обслуживания, выпуска беспилотных воздушных судов</t>
  </si>
  <si>
    <t>846</t>
  </si>
  <si>
    <t>Департамент специальных проектов Томской области</t>
  </si>
  <si>
    <t>15WY451270</t>
  </si>
  <si>
    <t>Национальный проект "Беспилотные авиационные системы"</t>
  </si>
  <si>
    <t>14.2</t>
  </si>
  <si>
    <t>14.3</t>
  </si>
  <si>
    <t>Региональный проект "Стимулирование спроса на отечественные беспилотные авиационные системы"</t>
  </si>
  <si>
    <t>Приобретение беспилотных авиационных систем органами исполнительной власти субъектов Российской Федерации в области лесных отношений</t>
  </si>
  <si>
    <t>Национальный проект "Наука и университеты"</t>
  </si>
  <si>
    <t>Национальный проект "Производительность труда"</t>
  </si>
  <si>
    <t>02WY551401</t>
  </si>
  <si>
    <t>Субсидия автономной некоммерческой организации "Научно-производственный центр беспилотных авиационных систем Томской области" на создание сети научно-производственных центров испытаний и компетенций в области развития технологий беспилотных авиационных систем</t>
  </si>
  <si>
    <t>09WY450470</t>
  </si>
  <si>
    <t>Департамент образования Томской области</t>
  </si>
  <si>
    <t>Оснащение образовательных организаций, реализующих основные общеобразовательные программы, за исключением образовательных программ дошкольного образования, образовательные программы среднего профессионального образования и дополнительные образовательные программы, оборудованием для реализации образовательных процессов по разработке, производству и эксплуатации беспилотных авиационных систем</t>
  </si>
  <si>
    <t>Создание системы долговременного ухода за гражданами пожилого возраста и инвалидами в части средств, несофинансируемых из федерального бюджета</t>
  </si>
  <si>
    <t>11WP3А1630</t>
  </si>
  <si>
    <t>848</t>
  </si>
  <si>
    <t>Департамент по молодежной политике Томской области</t>
  </si>
  <si>
    <t>847</t>
  </si>
  <si>
    <t>Департамент спорта Томской области</t>
  </si>
  <si>
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</si>
  <si>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10WA1А5190</t>
  </si>
  <si>
    <t>Государственная поддержка отрасли культуры в части средств, несофинансируемых из федерального бюджета</t>
  </si>
  <si>
    <t>Реализация мероприятий по обеспечению доступа к воде питьевого качества</t>
  </si>
  <si>
    <t>от     .06.2024 №50-02/18-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</si>
  <si>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</si>
  <si>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07WN9А3653</t>
  </si>
  <si>
    <t>03WJ15Е310</t>
  </si>
  <si>
    <t>03WJ15Е320</t>
  </si>
  <si>
    <t>832</t>
  </si>
  <si>
    <t>Департамент инвестиционной и промышленной политики Томской области</t>
  </si>
  <si>
    <t>09WE152390</t>
  </si>
  <si>
    <t>Модернизация инфраструктуры общего образования в отдельных субъектах Российской Федерации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</si>
  <si>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(оснащение автомобильным транспортом медицинских организаций)</t>
  </si>
  <si>
    <t>07WN9А3652</t>
  </si>
  <si>
    <t>07WN9А3654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</si>
  <si>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</si>
  <si>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Департамент строительства Томской области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</si>
  <si>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01.01.2025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</si>
</sst>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22" x14ac:knownFonts="1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b/>
      <sz val="10"/>
      <name val="Arial Cyr"/>
    </font>
    <font>
      <b/>
      <sz val="11"/>
      <color theme="1"/>
      <name val="PT Astra Serif"/>
      <family val="1"/>
      <charset val="204"/>
    </font>
    <font>
      <b/>
      <i/>
      <sz val="13"/>
      <color theme="1"/>
      <name val="PT Astra Serif"/>
      <family val="1"/>
      <charset val="204"/>
    </font>
    <font>
      <b/>
      <sz val="8"/>
      <name val="Arial Cyr"/>
    </font>
    <font>
      <b/>
      <sz val="11"/>
      <name val="Arial Cyr"/>
    </font>
    <font>
      <sz val="11"/>
      <name val="Calibri"/>
      <family val="2"/>
      <charset val="204"/>
      <scheme val="minor"/>
    </font>
    <font>
      <b/>
      <sz val="13"/>
      <name val="PT Astra Serif"/>
      <family val="1"/>
      <charset val="204"/>
    </font>
    <font>
      <b/>
      <i/>
      <sz val="14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0" fontId="7" fillId="0" borderId="4" xfId="0" applyFont="1" applyFill="1" applyBorder="1" applyAlignment="1">
      <alignment horizontal="left" vertical="center" wrapText="1"/>
    </xf>
    <xf numFmtId="164" fontId="6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0" fontId="7" fillId="2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0" fillId="0" borderId="0" xfId="0" applyFill="1"/>
    <xf numFmtId="164" fontId="9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top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0" fontId="11" fillId="0" borderId="4" xfId="0" applyFont="1" applyFill="1" applyBorder="1" applyAlignment="1">
      <alignment horizontal="left" vertical="center" wrapText="1"/>
    </xf>
    <xf numFmtId="164" fontId="6" fillId="2" borderId="4" xfId="0" applyNumberFormat="1" applyFont="1" applyFill="1" applyBorder="1" applyAlignment="1">
      <alignment horizontal="center" vertical="top"/>
    </xf>
    <xf numFmtId="4" fontId="7" fillId="0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 applyProtection="1">
      <alignment horizontal="right"/>
    </xf>
    <xf numFmtId="0" fontId="2" fillId="0" borderId="0" xfId="0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164" fontId="2" fillId="0" borderId="0" xfId="0" applyNumberFormat="1" applyFont="1" applyFill="1"/>
    <xf numFmtId="0" fontId="15" fillId="0" borderId="0" xfId="0" applyFont="1" applyFill="1" applyAlignment="1">
      <alignment vertical="center"/>
    </xf>
    <xf numFmtId="0" fontId="2" fillId="0" borderId="0" xfId="0" applyFont="1" applyBorder="1" applyAlignment="1">
      <alignment vertical="top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5" fillId="0" borderId="0" xfId="0" applyFont="1" applyFill="1"/>
    <xf numFmtId="0" fontId="7" fillId="2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4" fontId="6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0" fontId="0" fillId="0" borderId="0" xfId="0" applyBorder="1"/>
    <xf numFmtId="4" fontId="2" fillId="0" borderId="0" xfId="0" applyNumberFormat="1" applyFont="1" applyBorder="1"/>
    <xf numFmtId="0" fontId="15" fillId="0" borderId="0" xfId="0" applyFont="1" applyBorder="1"/>
    <xf numFmtId="0" fontId="7" fillId="0" borderId="4" xfId="0" applyFont="1" applyFill="1" applyBorder="1" applyAlignment="1">
      <alignment horizontal="center" vertical="top" wrapText="1"/>
    </xf>
    <xf numFmtId="4" fontId="18" fillId="0" borderId="0" xfId="0" applyNumberFormat="1" applyFont="1" applyBorder="1" applyAlignment="1" applyProtection="1">
      <alignment horizontal="right"/>
    </xf>
    <xf numFmtId="0" fontId="19" fillId="0" borderId="0" xfId="0" applyFont="1"/>
    <xf numFmtId="0" fontId="19" fillId="0" borderId="0" xfId="0" applyFont="1" applyFill="1"/>
    <xf numFmtId="0" fontId="20" fillId="3" borderId="4" xfId="0" applyFont="1" applyFill="1" applyBorder="1" applyAlignment="1">
      <alignment horizontal="center" vertical="top" wrapText="1"/>
    </xf>
    <xf numFmtId="165" fontId="4" fillId="0" borderId="4" xfId="0" applyNumberFormat="1" applyFont="1" applyFill="1" applyBorder="1" applyAlignment="1">
      <alignment horizontal="center" vertical="center"/>
    </xf>
    <xf numFmtId="165" fontId="13" fillId="3" borderId="4" xfId="0" applyNumberFormat="1" applyFont="1" applyFill="1" applyBorder="1" applyAlignment="1">
      <alignment horizontal="center" vertical="center"/>
    </xf>
    <xf numFmtId="165" fontId="13" fillId="0" borderId="4" xfId="0" applyNumberFormat="1" applyFont="1" applyFill="1" applyBorder="1" applyAlignment="1">
      <alignment horizontal="center" vertical="center"/>
    </xf>
    <xf numFmtId="165" fontId="13" fillId="2" borderId="4" xfId="0" applyNumberFormat="1" applyFont="1" applyFill="1" applyBorder="1" applyAlignment="1">
      <alignment horizontal="center" vertical="center"/>
    </xf>
    <xf numFmtId="0" fontId="3" fillId="0" borderId="0" xfId="0" applyFont="1"/>
    <xf numFmtId="0" fontId="15" fillId="0" borderId="0" xfId="0" applyFont="1" applyFill="1" applyBorder="1"/>
    <xf numFmtId="0" fontId="7" fillId="0" borderId="6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12" fillId="0" borderId="4" xfId="0" applyNumberFormat="1" applyFont="1" applyFill="1" applyBorder="1" applyAlignment="1" applyProtection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top" wrapText="1"/>
    </xf>
    <xf numFmtId="49" fontId="5" fillId="0" borderId="4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11" fontId="8" fillId="0" borderId="4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 vertical="center" wrapText="1"/>
    </xf>
    <xf numFmtId="11" fontId="8" fillId="0" borderId="4" xfId="0" applyNumberFormat="1" applyFont="1" applyFill="1" applyBorder="1" applyAlignment="1">
      <alignment horizontal="center" vertical="top"/>
    </xf>
    <xf numFmtId="0" fontId="12" fillId="0" borderId="4" xfId="0" applyNumberFormat="1" applyFont="1" applyFill="1" applyBorder="1" applyAlignment="1">
      <alignment horizontal="left" vertical="center" wrapText="1"/>
    </xf>
    <xf numFmtId="0" fontId="11" fillId="0" borderId="0" xfId="0" applyFont="1" applyFill="1" applyAlignment="1">
      <alignment vertical="center" wrapText="1"/>
    </xf>
    <xf numFmtId="0" fontId="11" fillId="0" borderId="4" xfId="0" applyFont="1" applyFill="1" applyBorder="1" applyAlignment="1">
      <alignment vertical="center" wrapText="1"/>
    </xf>
    <xf numFmtId="165" fontId="21" fillId="3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0" fontId="2" fillId="0" borderId="0" xfId="0" applyFont="1" applyFill="1" applyBorder="1"/>
    <xf numFmtId="0" fontId="7" fillId="0" borderId="4" xfId="0" applyFont="1" applyFill="1" applyBorder="1" applyAlignment="1">
      <alignment horizontal="center" vertical="top" wrapText="1"/>
    </xf>
    <xf numFmtId="164" fontId="10" fillId="0" borderId="0" xfId="0" applyNumberFormat="1" applyFont="1" applyFill="1"/>
    <xf numFmtId="4" fontId="17" fillId="0" borderId="0" xfId="0" applyNumberFormat="1" applyFont="1" applyFill="1" applyBorder="1" applyAlignment="1" applyProtection="1">
      <alignment horizontal="right"/>
    </xf>
    <xf numFmtId="164" fontId="0" fillId="0" borderId="0" xfId="0" applyNumberFormat="1" applyFill="1"/>
    <xf numFmtId="0" fontId="7" fillId="0" borderId="4" xfId="0" applyFont="1" applyFill="1" applyBorder="1" applyAlignment="1">
      <alignment horizontal="center" vertical="top" wrapText="1"/>
    </xf>
    <xf numFmtId="164" fontId="4" fillId="0" borderId="8" xfId="0" applyNumberFormat="1" applyFont="1" applyFill="1" applyBorder="1" applyAlignment="1" applyProtection="1">
      <alignment horizontal="center" vertical="center" wrapText="1"/>
    </xf>
    <xf numFmtId="164" fontId="10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244"/>
  <sheetViews>
    <sheetView tabSelected="1" zoomScale="60" zoomScaleNormal="60" zoomScaleSheetLayoutView="75" workbookViewId="0">
      <selection activeCell="A5" sqref="A5:V6"/>
    </sheetView>
  </sheetViews>
  <sheetFormatPr defaultColWidth="17.7109375" defaultRowHeight="15" x14ac:dyDescent="0.25"/>
  <cols>
    <col min="1" max="1" width="5.42578125" style="1" customWidth="1"/>
    <col min="2" max="2" width="59.7109375" style="2" customWidth="1"/>
    <col min="3" max="3" width="10.5703125" style="1" customWidth="1"/>
    <col min="4" max="4" width="23" style="1" customWidth="1"/>
    <col min="5" max="5" width="18" style="1" customWidth="1"/>
    <col min="6" max="6" width="17.85546875" style="1" customWidth="1"/>
    <col min="7" max="8" width="16.85546875" style="1" customWidth="1"/>
    <col min="9" max="12" width="18" style="1" customWidth="1"/>
    <col min="13" max="13" width="17.7109375" style="1"/>
    <col min="14" max="14" width="17.85546875" style="1" customWidth="1"/>
    <col min="15" max="17" width="17.7109375" style="1"/>
    <col min="18" max="18" width="18.7109375" style="1" customWidth="1"/>
    <col min="19" max="21" width="17.7109375" style="1"/>
    <col min="22" max="22" width="17.7109375" style="20"/>
    <col min="23" max="101" width="17.7109375" style="47"/>
    <col min="102" max="16384" width="17.7109375" style="1"/>
  </cols>
  <sheetData>
    <row r="1" spans="1:27" ht="18.75" x14ac:dyDescent="0.3"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8" t="s">
        <v>205</v>
      </c>
      <c r="T1" s="38"/>
      <c r="U1" s="38"/>
      <c r="V1" s="65"/>
      <c r="W1" s="60"/>
    </row>
    <row r="2" spans="1:27" ht="18" customHeight="1" x14ac:dyDescent="0.3"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8" t="s">
        <v>206</v>
      </c>
      <c r="T2" s="38"/>
      <c r="U2" s="38"/>
      <c r="V2" s="65"/>
      <c r="W2" s="60"/>
    </row>
    <row r="3" spans="1:27" ht="20.25" hidden="1" customHeight="1" x14ac:dyDescent="0.3"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8" t="s">
        <v>343</v>
      </c>
      <c r="T3" s="38"/>
      <c r="U3" s="38"/>
      <c r="V3" s="65"/>
      <c r="W3" s="60"/>
    </row>
    <row r="4" spans="1:27" x14ac:dyDescent="0.25">
      <c r="F4" s="32"/>
      <c r="G4" s="32"/>
      <c r="H4" s="32"/>
      <c r="I4" s="32"/>
      <c r="J4" s="32"/>
      <c r="K4" s="32"/>
      <c r="L4" s="98"/>
      <c r="M4" s="32"/>
      <c r="N4" s="98"/>
      <c r="O4" s="32"/>
      <c r="P4" s="32"/>
      <c r="Q4" s="32"/>
      <c r="R4" s="32"/>
      <c r="S4" s="32"/>
      <c r="T4" s="32"/>
      <c r="U4" s="32"/>
      <c r="V4" s="66"/>
      <c r="W4" s="60"/>
    </row>
    <row r="5" spans="1:27" ht="15" customHeight="1" x14ac:dyDescent="0.25">
      <c r="A5" s="104" t="s">
        <v>357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</row>
    <row r="6" spans="1:27" ht="25.15" customHeight="1" x14ac:dyDescent="0.25">
      <c r="A6" s="104"/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</row>
    <row r="7" spans="1:27" ht="18.75" x14ac:dyDescent="0.3">
      <c r="E7" s="3"/>
      <c r="G7" s="96"/>
      <c r="H7" s="50"/>
      <c r="I7" s="50"/>
      <c r="J7" s="50"/>
      <c r="K7" s="96"/>
      <c r="L7" s="97"/>
      <c r="M7" s="50"/>
      <c r="O7" s="50"/>
      <c r="S7" s="50"/>
      <c r="T7" s="39"/>
      <c r="U7" s="39" t="s">
        <v>125</v>
      </c>
    </row>
    <row r="8" spans="1:27" ht="16.5" customHeight="1" x14ac:dyDescent="0.25">
      <c r="A8" s="105" t="s">
        <v>0</v>
      </c>
      <c r="B8" s="108" t="s">
        <v>1</v>
      </c>
      <c r="C8" s="105" t="s">
        <v>2</v>
      </c>
      <c r="D8" s="105" t="s">
        <v>3</v>
      </c>
      <c r="E8" s="105" t="s">
        <v>4</v>
      </c>
      <c r="F8" s="116" t="s">
        <v>146</v>
      </c>
      <c r="G8" s="117"/>
      <c r="H8" s="117"/>
      <c r="I8" s="117"/>
      <c r="J8" s="117"/>
      <c r="K8" s="117"/>
      <c r="L8" s="117"/>
      <c r="M8" s="118"/>
      <c r="N8" s="116" t="s">
        <v>199</v>
      </c>
      <c r="O8" s="117"/>
      <c r="P8" s="117"/>
      <c r="Q8" s="118"/>
      <c r="R8" s="119" t="s">
        <v>277</v>
      </c>
      <c r="S8" s="119"/>
      <c r="T8" s="119"/>
      <c r="U8" s="119"/>
      <c r="V8" s="121" t="s">
        <v>140</v>
      </c>
    </row>
    <row r="9" spans="1:27" ht="16.5" customHeight="1" x14ac:dyDescent="0.25">
      <c r="A9" s="106"/>
      <c r="B9" s="109"/>
      <c r="C9" s="106"/>
      <c r="D9" s="106"/>
      <c r="E9" s="111"/>
      <c r="F9" s="113" t="s">
        <v>138</v>
      </c>
      <c r="G9" s="114"/>
      <c r="H9" s="114"/>
      <c r="I9" s="115"/>
      <c r="J9" s="113" t="s">
        <v>5</v>
      </c>
      <c r="K9" s="114"/>
      <c r="L9" s="114"/>
      <c r="M9" s="115"/>
      <c r="N9" s="113" t="s">
        <v>138</v>
      </c>
      <c r="O9" s="114"/>
      <c r="P9" s="114"/>
      <c r="Q9" s="115"/>
      <c r="R9" s="120" t="s">
        <v>138</v>
      </c>
      <c r="S9" s="120"/>
      <c r="T9" s="120"/>
      <c r="U9" s="120"/>
      <c r="V9" s="121"/>
    </row>
    <row r="10" spans="1:27" ht="92.25" customHeight="1" x14ac:dyDescent="0.25">
      <c r="A10" s="107"/>
      <c r="B10" s="110"/>
      <c r="C10" s="107"/>
      <c r="D10" s="107"/>
      <c r="E10" s="112"/>
      <c r="F10" s="75" t="s">
        <v>6</v>
      </c>
      <c r="G10" s="103" t="s">
        <v>7</v>
      </c>
      <c r="H10" s="103" t="s">
        <v>8</v>
      </c>
      <c r="I10" s="99" t="s">
        <v>139</v>
      </c>
      <c r="J10" s="75" t="s">
        <v>6</v>
      </c>
      <c r="K10" s="103" t="s">
        <v>7</v>
      </c>
      <c r="L10" s="103" t="s">
        <v>8</v>
      </c>
      <c r="M10" s="99" t="s">
        <v>139</v>
      </c>
      <c r="N10" s="63" t="s">
        <v>6</v>
      </c>
      <c r="O10" s="95" t="s">
        <v>7</v>
      </c>
      <c r="P10" s="95" t="s">
        <v>8</v>
      </c>
      <c r="Q10" s="99" t="s">
        <v>137</v>
      </c>
      <c r="R10" s="59" t="s">
        <v>6</v>
      </c>
      <c r="S10" s="93" t="s">
        <v>7</v>
      </c>
      <c r="T10" s="57" t="s">
        <v>8</v>
      </c>
      <c r="U10" s="99" t="s">
        <v>137</v>
      </c>
      <c r="V10" s="121"/>
      <c r="W10" s="61"/>
      <c r="X10" s="61"/>
      <c r="Y10" s="61"/>
      <c r="Z10" s="61"/>
      <c r="AA10" s="61"/>
    </row>
    <row r="11" spans="1:27" ht="16.5" x14ac:dyDescent="0.25">
      <c r="A11" s="5" t="s">
        <v>9</v>
      </c>
      <c r="B11" s="6">
        <v>2</v>
      </c>
      <c r="C11" s="74">
        <v>3</v>
      </c>
      <c r="D11" s="74">
        <v>4</v>
      </c>
      <c r="E11" s="74">
        <v>5</v>
      </c>
      <c r="F11" s="75">
        <v>6</v>
      </c>
      <c r="G11" s="103">
        <v>7</v>
      </c>
      <c r="H11" s="103">
        <v>8</v>
      </c>
      <c r="I11" s="99">
        <v>9</v>
      </c>
      <c r="J11" s="75">
        <v>10</v>
      </c>
      <c r="K11" s="103">
        <v>11</v>
      </c>
      <c r="L11" s="103">
        <v>12</v>
      </c>
      <c r="M11" s="99">
        <v>13</v>
      </c>
      <c r="N11" s="63">
        <v>10</v>
      </c>
      <c r="O11" s="95">
        <v>11</v>
      </c>
      <c r="P11" s="95">
        <v>12</v>
      </c>
      <c r="Q11" s="99">
        <v>13</v>
      </c>
      <c r="R11" s="59">
        <v>14</v>
      </c>
      <c r="S11" s="93">
        <v>15</v>
      </c>
      <c r="T11" s="57">
        <v>16</v>
      </c>
      <c r="U11" s="99">
        <v>17</v>
      </c>
      <c r="V11" s="67">
        <v>22</v>
      </c>
      <c r="W11" s="64"/>
      <c r="X11" s="64"/>
      <c r="Y11" s="64"/>
      <c r="Z11" s="64"/>
      <c r="AA11" s="61"/>
    </row>
    <row r="12" spans="1:27" ht="19.5" x14ac:dyDescent="0.25">
      <c r="A12" s="7"/>
      <c r="B12" s="8" t="s">
        <v>10</v>
      </c>
      <c r="C12" s="74"/>
      <c r="D12" s="74"/>
      <c r="E12" s="74"/>
      <c r="F12" s="33">
        <f>G12+H12+I12</f>
        <v>17061433.800000001</v>
      </c>
      <c r="G12" s="33">
        <f>G13+G38+G67+G93+G97+G111+G123+G139+G162+G177+G183+G187+G192+G196</f>
        <v>5308341.3</v>
      </c>
      <c r="H12" s="33">
        <f>H13+H38+H67+H93+H97+H111+H123+H139+H162+H177+H183+H187+H192+H196</f>
        <v>10885349.199999999</v>
      </c>
      <c r="I12" s="33">
        <f>I13+I38+I67+I93+I97+I111+I123+I139+I162+I177+I183+I187+I192+I196</f>
        <v>867743.3</v>
      </c>
      <c r="J12" s="35">
        <f>K12+L12+M12</f>
        <v>15004995.699999999</v>
      </c>
      <c r="K12" s="35">
        <f>K13+K38+K67+K93+K97+K111+K123+K139+K162+K177+K183+K187+K192+K196</f>
        <v>3699879.6</v>
      </c>
      <c r="L12" s="35">
        <f>L13+L38+L67+L93+L97+L111+L123+L139+L162+L177+L183+L187+L192+L196</f>
        <v>10476490.4</v>
      </c>
      <c r="M12" s="35">
        <f>M13+M38+M67+M93+M97+M111+M123+M139+M162+M177+M183+M187+M192+M196</f>
        <v>828625.7</v>
      </c>
      <c r="N12" s="33">
        <f>O12+P12+Q12</f>
        <v>8129776.2000000002</v>
      </c>
      <c r="O12" s="33">
        <f>O13+O38+O67+O93+O97+O111+O123+O139+O162+O177+O183+O187+O192+O196</f>
        <v>3618362.6</v>
      </c>
      <c r="P12" s="33">
        <f>P13+P38+P67+P93+P97+P111+P123+P139+P162+P177+P183+P187+P192+P196</f>
        <v>4166163.9</v>
      </c>
      <c r="Q12" s="33">
        <f>Q13+Q38+Q67+Q93+Q97+Q111+Q123+Q139+Q162+Q177+Q183+Q187+Q192+Q196</f>
        <v>345249.7</v>
      </c>
      <c r="R12" s="36">
        <f>S12+T12+U12</f>
        <v>7421806.5</v>
      </c>
      <c r="S12" s="36">
        <f>S13+S38+S67+S93+S97+S111+S123+S139+S162+S177+S183+S187+S192+S196</f>
        <v>2445828.7000000002</v>
      </c>
      <c r="T12" s="36">
        <f>T13+T38+T67+T93+T97+T111+T123+T139+T162+T177+T183+T187+T192+T196</f>
        <v>4683208.0999999996</v>
      </c>
      <c r="U12" s="36">
        <f>U13+U38+U67+U93+U97+U111+U123+U139+U162+U177+U183+U187+U192+U196</f>
        <v>292769.7</v>
      </c>
      <c r="V12" s="92">
        <f>J12/F12</f>
        <v>0.879</v>
      </c>
      <c r="W12" s="61"/>
      <c r="X12" s="46"/>
      <c r="Y12" s="46"/>
      <c r="Z12" s="46"/>
      <c r="AA12" s="46"/>
    </row>
    <row r="13" spans="1:27" ht="28.15" customHeight="1" x14ac:dyDescent="0.25">
      <c r="A13" s="9">
        <v>1</v>
      </c>
      <c r="B13" s="10" t="s">
        <v>11</v>
      </c>
      <c r="C13" s="11" t="s">
        <v>12</v>
      </c>
      <c r="D13" s="11" t="s">
        <v>12</v>
      </c>
      <c r="E13" s="11" t="s">
        <v>12</v>
      </c>
      <c r="F13" s="19">
        <f t="shared" ref="F13:F42" si="0">G13+H13+I13</f>
        <v>381179.6</v>
      </c>
      <c r="G13" s="19">
        <f>G15+G29+G32+G18</f>
        <v>187257.60000000001</v>
      </c>
      <c r="H13" s="19">
        <f>H15+H29+H32+H18</f>
        <v>175556.2</v>
      </c>
      <c r="I13" s="19">
        <f>I15+I29+I32+I18</f>
        <v>18365.8</v>
      </c>
      <c r="J13" s="12">
        <f>K13+L13+M13</f>
        <v>373200.5</v>
      </c>
      <c r="K13" s="12">
        <f>K15+K18+K29+K32</f>
        <v>179585.7</v>
      </c>
      <c r="L13" s="12">
        <f>L15+L18+L29+L32</f>
        <v>175548.6</v>
      </c>
      <c r="M13" s="12">
        <f>M15+M18+M29+M32</f>
        <v>18066.2</v>
      </c>
      <c r="N13" s="19">
        <f t="shared" ref="N13" si="1">O13+P13+Q13</f>
        <v>274131</v>
      </c>
      <c r="O13" s="19">
        <f>O15+O29+O32+O18</f>
        <v>168345.8</v>
      </c>
      <c r="P13" s="19">
        <f>P15+P29+P32+P18</f>
        <v>91993</v>
      </c>
      <c r="Q13" s="19">
        <f>Q15+Q29+Q32+Q18</f>
        <v>13792.2</v>
      </c>
      <c r="R13" s="41">
        <f t="shared" ref="R13" si="2">S13+T13+U13</f>
        <v>174376.8</v>
      </c>
      <c r="S13" s="41">
        <f>S15+S29+S32+S18</f>
        <v>160359.9</v>
      </c>
      <c r="T13" s="41">
        <f>T15+T29+T32+T18</f>
        <v>151</v>
      </c>
      <c r="U13" s="41">
        <f>U15+U29+U32+U18</f>
        <v>13865.9</v>
      </c>
      <c r="V13" s="71">
        <f t="shared" ref="V13:V83" si="3">J13/F13</f>
        <v>0.97899999999999998</v>
      </c>
      <c r="W13" s="49"/>
      <c r="X13" s="49"/>
      <c r="Y13" s="49"/>
      <c r="Z13" s="49"/>
      <c r="AA13" s="48"/>
    </row>
    <row r="14" spans="1:27" ht="18.75" x14ac:dyDescent="0.25">
      <c r="A14" s="5"/>
      <c r="B14" s="15" t="s">
        <v>14</v>
      </c>
      <c r="C14" s="21"/>
      <c r="D14" s="21"/>
      <c r="E14" s="21"/>
      <c r="F14" s="14"/>
      <c r="G14" s="28"/>
      <c r="H14" s="28"/>
      <c r="I14" s="28"/>
      <c r="J14" s="14"/>
      <c r="K14" s="28"/>
      <c r="L14" s="28"/>
      <c r="M14" s="28"/>
      <c r="N14" s="14"/>
      <c r="O14" s="28"/>
      <c r="P14" s="28"/>
      <c r="Q14" s="28"/>
      <c r="R14" s="14"/>
      <c r="S14" s="28"/>
      <c r="T14" s="28"/>
      <c r="U14" s="28"/>
      <c r="V14" s="68"/>
      <c r="W14" s="61"/>
      <c r="X14" s="61"/>
      <c r="Y14" s="61"/>
      <c r="Z14" s="61"/>
      <c r="AA14" s="49"/>
    </row>
    <row r="15" spans="1:27" ht="18.75" x14ac:dyDescent="0.25">
      <c r="A15" s="5" t="s">
        <v>13</v>
      </c>
      <c r="B15" s="13" t="s">
        <v>258</v>
      </c>
      <c r="C15" s="16" t="s">
        <v>12</v>
      </c>
      <c r="D15" s="16" t="s">
        <v>12</v>
      </c>
      <c r="E15" s="16" t="s">
        <v>12</v>
      </c>
      <c r="F15" s="14">
        <f>G15+H15+I15</f>
        <v>8937.1</v>
      </c>
      <c r="G15" s="14">
        <f>SUM(G17:G17)</f>
        <v>268.2</v>
      </c>
      <c r="H15" s="14">
        <f>SUM(H17:H17)</f>
        <v>8668.9</v>
      </c>
      <c r="I15" s="14">
        <f>SUM(I17:I17)</f>
        <v>0</v>
      </c>
      <c r="J15" s="14">
        <f>K15+L15+M15</f>
        <v>8934.2999999999993</v>
      </c>
      <c r="K15" s="14">
        <f>K17</f>
        <v>268.10000000000002</v>
      </c>
      <c r="L15" s="14">
        <f t="shared" ref="L15:M15" si="4">L17</f>
        <v>8666.2000000000007</v>
      </c>
      <c r="M15" s="14">
        <f t="shared" si="4"/>
        <v>0</v>
      </c>
      <c r="N15" s="14">
        <f t="shared" ref="N15" si="5">O15+P15+Q15</f>
        <v>127.6</v>
      </c>
      <c r="O15" s="14">
        <f>SUM(O17:O17)</f>
        <v>127.6</v>
      </c>
      <c r="P15" s="14">
        <f>SUM(P17:P17)</f>
        <v>0</v>
      </c>
      <c r="Q15" s="14">
        <f>SUM(Q17:Q17)</f>
        <v>0</v>
      </c>
      <c r="R15" s="14">
        <f t="shared" ref="R15" si="6">S15+T15+U15</f>
        <v>127.6</v>
      </c>
      <c r="S15" s="14">
        <f>SUM(S17:S17)</f>
        <v>127.6</v>
      </c>
      <c r="T15" s="14">
        <f>SUM(T17:T17)</f>
        <v>0</v>
      </c>
      <c r="U15" s="14">
        <f>SUM(U17:U17)</f>
        <v>0</v>
      </c>
      <c r="V15" s="69">
        <f t="shared" si="3"/>
        <v>1</v>
      </c>
    </row>
    <row r="16" spans="1:27" ht="18.75" x14ac:dyDescent="0.25">
      <c r="A16" s="7"/>
      <c r="B16" s="15" t="s">
        <v>14</v>
      </c>
      <c r="C16" s="21"/>
      <c r="D16" s="21"/>
      <c r="E16" s="21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69"/>
    </row>
    <row r="17" spans="1:24" ht="127.5" customHeight="1" x14ac:dyDescent="0.25">
      <c r="A17" s="7"/>
      <c r="B17" s="76" t="s">
        <v>292</v>
      </c>
      <c r="C17" s="77" t="s">
        <v>207</v>
      </c>
      <c r="D17" s="78" t="s">
        <v>208</v>
      </c>
      <c r="E17" s="30" t="s">
        <v>267</v>
      </c>
      <c r="F17" s="14">
        <f>G17+H17+I17</f>
        <v>8937.1</v>
      </c>
      <c r="G17" s="28">
        <v>268.2</v>
      </c>
      <c r="H17" s="28">
        <v>8668.9</v>
      </c>
      <c r="I17" s="14"/>
      <c r="J17" s="14">
        <f>K17+L17+M17</f>
        <v>8934.2999999999993</v>
      </c>
      <c r="K17" s="28">
        <v>268.10000000000002</v>
      </c>
      <c r="L17" s="28">
        <v>8666.2000000000007</v>
      </c>
      <c r="M17" s="28"/>
      <c r="N17" s="14">
        <f t="shared" ref="N17:N28" si="7">O17+P17+Q17</f>
        <v>127.6</v>
      </c>
      <c r="O17" s="28">
        <v>127.6</v>
      </c>
      <c r="P17" s="14"/>
      <c r="Q17" s="14"/>
      <c r="R17" s="14">
        <f t="shared" ref="R17:R28" si="8">S17+T17+U17</f>
        <v>127.6</v>
      </c>
      <c r="S17" s="28">
        <v>127.6</v>
      </c>
      <c r="T17" s="14"/>
      <c r="U17" s="14"/>
      <c r="V17" s="69">
        <f t="shared" si="3"/>
        <v>1</v>
      </c>
      <c r="W17" s="52"/>
      <c r="X17" s="52"/>
    </row>
    <row r="18" spans="1:24" ht="38.25" customHeight="1" x14ac:dyDescent="0.25">
      <c r="A18" s="5" t="s">
        <v>17</v>
      </c>
      <c r="B18" s="13" t="s">
        <v>18</v>
      </c>
      <c r="C18" s="30"/>
      <c r="D18" s="54"/>
      <c r="E18" s="30"/>
      <c r="F18" s="14">
        <f>G18+H18+I18</f>
        <v>196677.2</v>
      </c>
      <c r="G18" s="14">
        <f>SUM(G20:G28)</f>
        <v>172549.7</v>
      </c>
      <c r="H18" s="14">
        <f>SUM(H20:H28)</f>
        <v>5761.7</v>
      </c>
      <c r="I18" s="14">
        <f>SUM(I20:I28)</f>
        <v>18365.8</v>
      </c>
      <c r="J18" s="14">
        <f>K18+L18+M18</f>
        <v>188703.6</v>
      </c>
      <c r="K18" s="58">
        <f>K20+K22+K24+K27+K28+K21+K23+K25</f>
        <v>164878.1</v>
      </c>
      <c r="L18" s="58">
        <f t="shared" ref="L18:M18" si="9">L20+L22+L24+L27+L28+L21+L23+L25</f>
        <v>5759.31</v>
      </c>
      <c r="M18" s="58">
        <f t="shared" si="9"/>
        <v>18066.2</v>
      </c>
      <c r="N18" s="14">
        <f>O18+P18+Q18</f>
        <v>174024.5</v>
      </c>
      <c r="O18" s="14">
        <f>SUM(O20:O28)</f>
        <v>160232.29999999999</v>
      </c>
      <c r="P18" s="14">
        <f>SUM(P20:P28)</f>
        <v>0</v>
      </c>
      <c r="Q18" s="14">
        <f>SUM(Q20:Q28)</f>
        <v>13792.2</v>
      </c>
      <c r="R18" s="14">
        <f t="shared" si="8"/>
        <v>174098.2</v>
      </c>
      <c r="S18" s="14">
        <f>SUM(S20:S28)</f>
        <v>160232.29999999999</v>
      </c>
      <c r="T18" s="14">
        <f>SUM(T20:T28)</f>
        <v>0</v>
      </c>
      <c r="U18" s="14">
        <f>SUM(U20:U28)</f>
        <v>13865.9</v>
      </c>
      <c r="V18" s="69">
        <f>J18/F18</f>
        <v>0.95899999999999996</v>
      </c>
    </row>
    <row r="19" spans="1:24" ht="18" customHeight="1" x14ac:dyDescent="0.25">
      <c r="B19" s="15" t="s">
        <v>14</v>
      </c>
      <c r="C19" s="30"/>
      <c r="D19" s="54"/>
      <c r="E19" s="30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69"/>
    </row>
    <row r="20" spans="1:24" ht="123.75" customHeight="1" x14ac:dyDescent="0.25">
      <c r="A20" s="7"/>
      <c r="B20" s="79" t="s">
        <v>20</v>
      </c>
      <c r="C20" s="30" t="s">
        <v>201</v>
      </c>
      <c r="D20" s="54" t="s">
        <v>19</v>
      </c>
      <c r="E20" s="30" t="s">
        <v>115</v>
      </c>
      <c r="F20" s="14">
        <f>G20+H20+I20</f>
        <v>9015.5</v>
      </c>
      <c r="G20" s="28">
        <v>6142.5</v>
      </c>
      <c r="H20" s="28"/>
      <c r="I20" s="28">
        <v>2873</v>
      </c>
      <c r="J20" s="14">
        <f>K20+L20+M20</f>
        <v>8992</v>
      </c>
      <c r="K20" s="28">
        <v>6142.5</v>
      </c>
      <c r="L20" s="28"/>
      <c r="M20" s="28">
        <v>2849.5</v>
      </c>
      <c r="N20" s="14">
        <f t="shared" si="7"/>
        <v>1617.6</v>
      </c>
      <c r="O20" s="28">
        <v>0</v>
      </c>
      <c r="P20" s="28"/>
      <c r="Q20" s="28">
        <v>1617.6</v>
      </c>
      <c r="R20" s="14">
        <f t="shared" si="8"/>
        <v>1691.2</v>
      </c>
      <c r="S20" s="28">
        <v>0</v>
      </c>
      <c r="T20" s="28"/>
      <c r="U20" s="101">
        <v>1691.2</v>
      </c>
      <c r="V20" s="69">
        <f t="shared" si="3"/>
        <v>0.997</v>
      </c>
    </row>
    <row r="21" spans="1:24" ht="120.6" customHeight="1" x14ac:dyDescent="0.25">
      <c r="A21" s="7"/>
      <c r="B21" s="79" t="s">
        <v>20</v>
      </c>
      <c r="C21" s="30" t="s">
        <v>337</v>
      </c>
      <c r="D21" s="54" t="s">
        <v>338</v>
      </c>
      <c r="E21" s="30" t="s">
        <v>115</v>
      </c>
      <c r="F21" s="14">
        <f>G21+H21+I21</f>
        <v>14332.5</v>
      </c>
      <c r="G21" s="28">
        <v>14332.5</v>
      </c>
      <c r="H21" s="28"/>
      <c r="I21" s="28"/>
      <c r="J21" s="14">
        <f>K21+L21+M21</f>
        <v>14087.3</v>
      </c>
      <c r="K21" s="28">
        <v>14087.27</v>
      </c>
      <c r="L21" s="28"/>
      <c r="M21" s="28"/>
      <c r="N21" s="14">
        <f t="shared" si="7"/>
        <v>20475</v>
      </c>
      <c r="O21" s="28">
        <v>20475</v>
      </c>
      <c r="P21" s="28"/>
      <c r="Q21" s="28"/>
      <c r="R21" s="14">
        <f t="shared" si="8"/>
        <v>20475</v>
      </c>
      <c r="S21" s="28">
        <v>20475</v>
      </c>
      <c r="T21" s="28"/>
      <c r="U21" s="102"/>
      <c r="V21" s="69">
        <f t="shared" si="3"/>
        <v>0.98299999999999998</v>
      </c>
    </row>
    <row r="22" spans="1:24" ht="102.6" customHeight="1" x14ac:dyDescent="0.25">
      <c r="A22" s="7"/>
      <c r="B22" s="40" t="s">
        <v>113</v>
      </c>
      <c r="C22" s="30" t="s">
        <v>201</v>
      </c>
      <c r="D22" s="54" t="s">
        <v>19</v>
      </c>
      <c r="E22" s="30" t="s">
        <v>112</v>
      </c>
      <c r="F22" s="14">
        <f t="shared" si="0"/>
        <v>3627.1</v>
      </c>
      <c r="G22" s="28">
        <v>2002.9</v>
      </c>
      <c r="H22" s="28"/>
      <c r="I22" s="101">
        <v>1624.2</v>
      </c>
      <c r="J22" s="14">
        <f t="shared" ref="J22:J28" si="10">K22+L22+M22</f>
        <v>3627.1</v>
      </c>
      <c r="K22" s="28">
        <v>2002.9</v>
      </c>
      <c r="L22" s="28"/>
      <c r="M22" s="28">
        <v>1624.2</v>
      </c>
      <c r="N22" s="14">
        <f t="shared" si="7"/>
        <v>1613.4</v>
      </c>
      <c r="O22" s="28">
        <v>0</v>
      </c>
      <c r="P22" s="28"/>
      <c r="Q22" s="28">
        <v>1613.4</v>
      </c>
      <c r="R22" s="14">
        <f t="shared" si="8"/>
        <v>1623.4</v>
      </c>
      <c r="S22" s="28">
        <v>0</v>
      </c>
      <c r="T22" s="28"/>
      <c r="U22" s="28">
        <v>1623.4</v>
      </c>
      <c r="V22" s="70">
        <f t="shared" si="3"/>
        <v>1</v>
      </c>
    </row>
    <row r="23" spans="1:24" ht="83.25" customHeight="1" x14ac:dyDescent="0.25">
      <c r="A23" s="7"/>
      <c r="B23" s="40" t="s">
        <v>339</v>
      </c>
      <c r="C23" s="30" t="s">
        <v>337</v>
      </c>
      <c r="D23" s="54" t="s">
        <v>338</v>
      </c>
      <c r="E23" s="30" t="s">
        <v>112</v>
      </c>
      <c r="F23" s="14">
        <f t="shared" si="0"/>
        <v>27997.1</v>
      </c>
      <c r="G23" s="28">
        <v>27997.1</v>
      </c>
      <c r="H23" s="28"/>
      <c r="I23" s="101"/>
      <c r="J23" s="14">
        <f t="shared" si="10"/>
        <v>27997.1</v>
      </c>
      <c r="K23" s="28">
        <v>27997.1</v>
      </c>
      <c r="L23" s="28"/>
      <c r="M23" s="28"/>
      <c r="N23" s="14">
        <f t="shared" si="7"/>
        <v>30000</v>
      </c>
      <c r="O23" s="28">
        <v>30000</v>
      </c>
      <c r="P23" s="28"/>
      <c r="Q23" s="28"/>
      <c r="R23" s="14">
        <f t="shared" si="8"/>
        <v>30000</v>
      </c>
      <c r="S23" s="28">
        <v>30000</v>
      </c>
      <c r="T23" s="28"/>
      <c r="U23" s="28"/>
      <c r="V23" s="70">
        <f t="shared" si="3"/>
        <v>1</v>
      </c>
    </row>
    <row r="24" spans="1:24" ht="105.6" customHeight="1" x14ac:dyDescent="0.25">
      <c r="A24" s="7"/>
      <c r="B24" s="40" t="s">
        <v>21</v>
      </c>
      <c r="C24" s="30" t="s">
        <v>201</v>
      </c>
      <c r="D24" s="54" t="s">
        <v>19</v>
      </c>
      <c r="E24" s="30" t="s">
        <v>114</v>
      </c>
      <c r="F24" s="14">
        <f t="shared" si="0"/>
        <v>34303.4</v>
      </c>
      <c r="G24" s="28">
        <v>20645.400000000001</v>
      </c>
      <c r="H24" s="28"/>
      <c r="I24" s="28">
        <v>13658</v>
      </c>
      <c r="J24" s="14">
        <f>K24+L24+M24</f>
        <v>34027.300000000003</v>
      </c>
      <c r="K24" s="28">
        <v>20645.400000000001</v>
      </c>
      <c r="L24" s="28"/>
      <c r="M24" s="28">
        <v>13381.9</v>
      </c>
      <c r="N24" s="14">
        <f t="shared" si="7"/>
        <v>10541.1</v>
      </c>
      <c r="O24" s="28">
        <v>0</v>
      </c>
      <c r="P24" s="28"/>
      <c r="Q24" s="28">
        <v>10541.1</v>
      </c>
      <c r="R24" s="14">
        <f t="shared" si="8"/>
        <v>10541.2</v>
      </c>
      <c r="S24" s="28">
        <v>0</v>
      </c>
      <c r="T24" s="28"/>
      <c r="U24" s="28">
        <v>10541.2</v>
      </c>
      <c r="V24" s="69">
        <f t="shared" si="3"/>
        <v>0.99199999999999999</v>
      </c>
    </row>
    <row r="25" spans="1:24" ht="56.45" customHeight="1" x14ac:dyDescent="0.25">
      <c r="A25" s="7"/>
      <c r="B25" s="40" t="s">
        <v>21</v>
      </c>
      <c r="C25" s="30" t="s">
        <v>337</v>
      </c>
      <c r="D25" s="54" t="s">
        <v>338</v>
      </c>
      <c r="E25" s="30" t="s">
        <v>114</v>
      </c>
      <c r="F25" s="14">
        <f t="shared" si="0"/>
        <v>90447.6</v>
      </c>
      <c r="G25" s="28">
        <v>90447.6</v>
      </c>
      <c r="H25" s="28"/>
      <c r="I25" s="28"/>
      <c r="J25" s="14">
        <f>K25+L25+M25</f>
        <v>90447.6</v>
      </c>
      <c r="K25" s="28">
        <v>90447.6</v>
      </c>
      <c r="L25" s="28"/>
      <c r="M25" s="28"/>
      <c r="N25" s="14">
        <f t="shared" si="7"/>
        <v>109757.3</v>
      </c>
      <c r="O25" s="28">
        <v>109757.3</v>
      </c>
      <c r="P25" s="28"/>
      <c r="Q25" s="28"/>
      <c r="R25" s="14">
        <f t="shared" si="8"/>
        <v>109757.3</v>
      </c>
      <c r="S25" s="28">
        <v>109757.3</v>
      </c>
      <c r="T25" s="28"/>
      <c r="U25" s="28"/>
      <c r="V25" s="69">
        <f t="shared" si="3"/>
        <v>1</v>
      </c>
    </row>
    <row r="26" spans="1:24" ht="72" customHeight="1" x14ac:dyDescent="0.25">
      <c r="A26" s="7"/>
      <c r="B26" s="40" t="s">
        <v>301</v>
      </c>
      <c r="C26" s="30" t="s">
        <v>148</v>
      </c>
      <c r="D26" s="54" t="s">
        <v>356</v>
      </c>
      <c r="E26" s="30" t="s">
        <v>300</v>
      </c>
      <c r="F26" s="14">
        <f t="shared" si="0"/>
        <v>7425</v>
      </c>
      <c r="G26" s="28">
        <v>7425</v>
      </c>
      <c r="H26" s="28"/>
      <c r="I26" s="28"/>
      <c r="J26" s="14">
        <f t="shared" si="10"/>
        <v>0</v>
      </c>
      <c r="K26" s="28"/>
      <c r="L26" s="28"/>
      <c r="M26" s="28"/>
      <c r="N26" s="14">
        <f t="shared" si="7"/>
        <v>0</v>
      </c>
      <c r="O26" s="28"/>
      <c r="P26" s="28"/>
      <c r="Q26" s="28"/>
      <c r="R26" s="14">
        <f t="shared" si="8"/>
        <v>0</v>
      </c>
      <c r="S26" s="28"/>
      <c r="T26" s="28"/>
      <c r="U26" s="28"/>
      <c r="V26" s="69">
        <f t="shared" si="3"/>
        <v>0</v>
      </c>
    </row>
    <row r="27" spans="1:24" ht="74.45" customHeight="1" x14ac:dyDescent="0.25">
      <c r="A27" s="7"/>
      <c r="B27" s="40" t="s">
        <v>99</v>
      </c>
      <c r="C27" s="30" t="s">
        <v>337</v>
      </c>
      <c r="D27" s="54" t="s">
        <v>338</v>
      </c>
      <c r="E27" s="30" t="s">
        <v>100</v>
      </c>
      <c r="F27" s="14">
        <f t="shared" si="0"/>
        <v>8004.6</v>
      </c>
      <c r="G27" s="28">
        <v>3000</v>
      </c>
      <c r="H27" s="28">
        <v>4794</v>
      </c>
      <c r="I27" s="28">
        <v>210.6</v>
      </c>
      <c r="J27" s="14">
        <f t="shared" si="10"/>
        <v>8004.4</v>
      </c>
      <c r="K27" s="28">
        <v>2999.93</v>
      </c>
      <c r="L27" s="28">
        <v>4793.91</v>
      </c>
      <c r="M27" s="28">
        <v>210.6</v>
      </c>
      <c r="N27" s="14">
        <f t="shared" si="7"/>
        <v>20.100000000000001</v>
      </c>
      <c r="O27" s="28">
        <v>0</v>
      </c>
      <c r="P27" s="28">
        <v>0</v>
      </c>
      <c r="Q27" s="28">
        <v>20.100000000000001</v>
      </c>
      <c r="R27" s="14">
        <f t="shared" si="8"/>
        <v>10.1</v>
      </c>
      <c r="S27" s="28">
        <v>0</v>
      </c>
      <c r="T27" s="28"/>
      <c r="U27" s="28">
        <v>10.1</v>
      </c>
      <c r="V27" s="69">
        <f t="shared" si="3"/>
        <v>1</v>
      </c>
    </row>
    <row r="28" spans="1:24" ht="66.75" customHeight="1" x14ac:dyDescent="0.25">
      <c r="A28" s="7"/>
      <c r="B28" s="40" t="s">
        <v>101</v>
      </c>
      <c r="C28" s="30" t="s">
        <v>337</v>
      </c>
      <c r="D28" s="54" t="s">
        <v>338</v>
      </c>
      <c r="E28" s="30" t="s">
        <v>102</v>
      </c>
      <c r="F28" s="14">
        <f t="shared" si="0"/>
        <v>1524.4</v>
      </c>
      <c r="G28" s="28">
        <v>556.70000000000005</v>
      </c>
      <c r="H28" s="28">
        <v>967.7</v>
      </c>
      <c r="I28" s="28"/>
      <c r="J28" s="14">
        <f t="shared" si="10"/>
        <v>1520.8</v>
      </c>
      <c r="K28" s="28">
        <v>555.4</v>
      </c>
      <c r="L28" s="28">
        <v>965.4</v>
      </c>
      <c r="M28" s="28"/>
      <c r="N28" s="14">
        <f t="shared" si="7"/>
        <v>0</v>
      </c>
      <c r="O28" s="28">
        <v>0</v>
      </c>
      <c r="P28" s="28">
        <v>0</v>
      </c>
      <c r="Q28" s="28"/>
      <c r="R28" s="14">
        <f t="shared" si="8"/>
        <v>0</v>
      </c>
      <c r="S28" s="28">
        <v>0</v>
      </c>
      <c r="T28" s="28"/>
      <c r="U28" s="28"/>
      <c r="V28" s="69">
        <f t="shared" si="3"/>
        <v>0.998</v>
      </c>
    </row>
    <row r="29" spans="1:24" ht="33" x14ac:dyDescent="0.25">
      <c r="A29" s="5" t="s">
        <v>22</v>
      </c>
      <c r="B29" s="13" t="s">
        <v>23</v>
      </c>
      <c r="C29" s="16" t="s">
        <v>12</v>
      </c>
      <c r="D29" s="16" t="s">
        <v>12</v>
      </c>
      <c r="E29" s="16" t="s">
        <v>12</v>
      </c>
      <c r="F29" s="14">
        <f t="shared" si="0"/>
        <v>79463.100000000006</v>
      </c>
      <c r="G29" s="14">
        <f>SUM(G31:G31)</f>
        <v>10330.200000000001</v>
      </c>
      <c r="H29" s="14">
        <f>SUM(H31:H31)</f>
        <v>69132.899999999994</v>
      </c>
      <c r="I29" s="14">
        <f>SUM(I31:I31)</f>
        <v>0</v>
      </c>
      <c r="J29" s="14">
        <f>K29+L29+M29</f>
        <v>79461.7</v>
      </c>
      <c r="K29" s="14">
        <f>SUM(K31:K31)</f>
        <v>10330</v>
      </c>
      <c r="L29" s="14">
        <f>SUM(L31:L31)</f>
        <v>69131.7</v>
      </c>
      <c r="M29" s="14">
        <f>SUM(M31:M31)</f>
        <v>0</v>
      </c>
      <c r="N29" s="14">
        <f t="shared" ref="N29" si="11">O29+P29+Q29</f>
        <v>99823.7</v>
      </c>
      <c r="O29" s="14">
        <f>SUM(O31:O31)</f>
        <v>7985.9</v>
      </c>
      <c r="P29" s="14">
        <f>SUM(P31:P31)</f>
        <v>91837.8</v>
      </c>
      <c r="Q29" s="14">
        <f>SUM(Q31:Q31)</f>
        <v>0</v>
      </c>
      <c r="R29" s="14">
        <f t="shared" ref="R29" si="12">S29+T29+U29</f>
        <v>0</v>
      </c>
      <c r="S29" s="14">
        <f>SUM(S31:S31)</f>
        <v>0</v>
      </c>
      <c r="T29" s="14">
        <f>SUM(T31:T31)</f>
        <v>0</v>
      </c>
      <c r="U29" s="14">
        <f>SUM(U31:U31)</f>
        <v>0</v>
      </c>
      <c r="V29" s="69">
        <f t="shared" si="3"/>
        <v>1</v>
      </c>
    </row>
    <row r="30" spans="1:24" ht="18.75" x14ac:dyDescent="0.25">
      <c r="A30" s="5"/>
      <c r="B30" s="15" t="s">
        <v>14</v>
      </c>
      <c r="C30" s="21"/>
      <c r="D30" s="31"/>
      <c r="E30" s="21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69"/>
    </row>
    <row r="31" spans="1:24" ht="84.75" customHeight="1" x14ac:dyDescent="0.25">
      <c r="A31" s="5"/>
      <c r="B31" s="40" t="s">
        <v>24</v>
      </c>
      <c r="C31" s="30" t="s">
        <v>200</v>
      </c>
      <c r="D31" s="54" t="s">
        <v>16</v>
      </c>
      <c r="E31" s="30" t="s">
        <v>106</v>
      </c>
      <c r="F31" s="14">
        <f>G31+H31+I31</f>
        <v>79463.100000000006</v>
      </c>
      <c r="G31" s="28">
        <v>10330.200000000001</v>
      </c>
      <c r="H31" s="28">
        <v>69132.899999999994</v>
      </c>
      <c r="I31" s="28"/>
      <c r="J31" s="14">
        <f t="shared" ref="J31" si="13">K31+L31+M31</f>
        <v>79461.7</v>
      </c>
      <c r="K31" s="28">
        <v>10330</v>
      </c>
      <c r="L31" s="28">
        <v>69131.7</v>
      </c>
      <c r="M31" s="28"/>
      <c r="N31" s="14">
        <f t="shared" ref="N31:N36" si="14">O31+P31+Q31</f>
        <v>99823.7</v>
      </c>
      <c r="O31" s="28">
        <v>7985.9</v>
      </c>
      <c r="P31" s="28">
        <v>91837.8</v>
      </c>
      <c r="Q31" s="28"/>
      <c r="R31" s="14">
        <f t="shared" ref="R31" si="15">S31+T31+U31</f>
        <v>0</v>
      </c>
      <c r="S31" s="28">
        <v>0</v>
      </c>
      <c r="T31" s="28">
        <v>0</v>
      </c>
      <c r="U31" s="28"/>
      <c r="V31" s="69">
        <f t="shared" si="3"/>
        <v>1</v>
      </c>
    </row>
    <row r="32" spans="1:24" ht="34.15" customHeight="1" x14ac:dyDescent="0.25">
      <c r="A32" s="5" t="s">
        <v>238</v>
      </c>
      <c r="B32" s="13" t="s">
        <v>241</v>
      </c>
      <c r="C32" s="30"/>
      <c r="D32" s="54"/>
      <c r="E32" s="16" t="s">
        <v>12</v>
      </c>
      <c r="F32" s="14">
        <f>G32+H32+I32</f>
        <v>96102.2</v>
      </c>
      <c r="G32" s="14">
        <f>SUM(G34:G37)</f>
        <v>4109.5</v>
      </c>
      <c r="H32" s="14">
        <f>SUM(H34:H37)</f>
        <v>91992.7</v>
      </c>
      <c r="I32" s="14">
        <f>SUM(I34:I37)</f>
        <v>0</v>
      </c>
      <c r="J32" s="14">
        <f>K32+L32+M32</f>
        <v>96100.9</v>
      </c>
      <c r="K32" s="14">
        <f>K37+K34+K36+K35</f>
        <v>4109.5</v>
      </c>
      <c r="L32" s="14">
        <f t="shared" ref="L32:M32" si="16">L37+L34+L36+L35</f>
        <v>91991.4</v>
      </c>
      <c r="M32" s="14">
        <f t="shared" si="16"/>
        <v>0</v>
      </c>
      <c r="N32" s="14">
        <f t="shared" si="14"/>
        <v>155.19999999999999</v>
      </c>
      <c r="O32" s="14">
        <f>SUM(O34:O37)</f>
        <v>0</v>
      </c>
      <c r="P32" s="14">
        <f>SUM(P34:P37)</f>
        <v>155.19999999999999</v>
      </c>
      <c r="Q32" s="14">
        <f>SUM(Q34:Q37)</f>
        <v>0</v>
      </c>
      <c r="R32" s="14">
        <f>S32+T32+U32</f>
        <v>151</v>
      </c>
      <c r="S32" s="14">
        <f>SUM(S34:S37)</f>
        <v>0</v>
      </c>
      <c r="T32" s="14">
        <f>SUM(T34:T37)</f>
        <v>151</v>
      </c>
      <c r="U32" s="14">
        <f>SUM(U34:U37)</f>
        <v>0</v>
      </c>
      <c r="V32" s="69">
        <f t="shared" si="3"/>
        <v>1</v>
      </c>
    </row>
    <row r="33" spans="1:101" ht="21" customHeight="1" x14ac:dyDescent="0.25">
      <c r="A33" s="5"/>
      <c r="B33" s="15" t="s">
        <v>14</v>
      </c>
      <c r="C33" s="30"/>
      <c r="D33" s="54"/>
      <c r="E33" s="30"/>
      <c r="F33" s="14"/>
      <c r="G33" s="28"/>
      <c r="H33" s="28"/>
      <c r="I33" s="28"/>
      <c r="J33" s="14"/>
      <c r="K33" s="28"/>
      <c r="L33" s="28"/>
      <c r="M33" s="28"/>
      <c r="N33" s="14"/>
      <c r="O33" s="28"/>
      <c r="P33" s="28"/>
      <c r="Q33" s="28"/>
      <c r="R33" s="14"/>
      <c r="S33" s="28"/>
      <c r="T33" s="28"/>
      <c r="U33" s="28"/>
      <c r="V33" s="69"/>
    </row>
    <row r="34" spans="1:101" ht="93.6" customHeight="1" x14ac:dyDescent="0.25">
      <c r="A34" s="5"/>
      <c r="B34" s="24" t="s">
        <v>274</v>
      </c>
      <c r="C34" s="30" t="s">
        <v>200</v>
      </c>
      <c r="D34" s="54" t="s">
        <v>16</v>
      </c>
      <c r="E34" s="30" t="s">
        <v>273</v>
      </c>
      <c r="F34" s="14">
        <f t="shared" ref="F34:F36" si="17">G34+H34+I34</f>
        <v>25422.400000000001</v>
      </c>
      <c r="G34" s="28">
        <v>762.7</v>
      </c>
      <c r="H34" s="28">
        <v>24659.7</v>
      </c>
      <c r="I34" s="28"/>
      <c r="J34" s="14">
        <f t="shared" ref="J34:J36" si="18">K34+L34+M34</f>
        <v>25422.400000000001</v>
      </c>
      <c r="K34" s="28">
        <v>762.67</v>
      </c>
      <c r="L34" s="28">
        <v>24659.7</v>
      </c>
      <c r="M34" s="28"/>
      <c r="N34" s="14">
        <f t="shared" si="14"/>
        <v>0</v>
      </c>
      <c r="O34" s="28"/>
      <c r="P34" s="28"/>
      <c r="Q34" s="28"/>
      <c r="R34" s="14">
        <f t="shared" ref="R34:R36" si="19">S34+T34+U34</f>
        <v>0</v>
      </c>
      <c r="S34" s="28"/>
      <c r="T34" s="28"/>
      <c r="U34" s="28"/>
      <c r="V34" s="69">
        <f t="shared" si="3"/>
        <v>1</v>
      </c>
    </row>
    <row r="35" spans="1:101" ht="87" customHeight="1" x14ac:dyDescent="0.25">
      <c r="A35" s="5"/>
      <c r="B35" s="24" t="s">
        <v>307</v>
      </c>
      <c r="C35" s="30" t="s">
        <v>200</v>
      </c>
      <c r="D35" s="54" t="s">
        <v>16</v>
      </c>
      <c r="E35" s="30" t="s">
        <v>308</v>
      </c>
      <c r="F35" s="14">
        <f t="shared" si="17"/>
        <v>69256.7</v>
      </c>
      <c r="G35" s="28">
        <v>2077.6999999999998</v>
      </c>
      <c r="H35" s="28">
        <v>67179</v>
      </c>
      <c r="I35" s="28"/>
      <c r="J35" s="14">
        <f t="shared" si="18"/>
        <v>69256.7</v>
      </c>
      <c r="K35" s="28">
        <v>2077.6999999999998</v>
      </c>
      <c r="L35" s="28">
        <v>67179</v>
      </c>
      <c r="M35" s="28"/>
      <c r="N35" s="14">
        <f t="shared" si="14"/>
        <v>0</v>
      </c>
      <c r="O35" s="28"/>
      <c r="P35" s="28"/>
      <c r="Q35" s="28"/>
      <c r="R35" s="14">
        <f t="shared" si="19"/>
        <v>0</v>
      </c>
      <c r="S35" s="28"/>
      <c r="T35" s="28"/>
      <c r="U35" s="28"/>
      <c r="V35" s="69">
        <f t="shared" si="3"/>
        <v>1</v>
      </c>
    </row>
    <row r="36" spans="1:101" ht="86.45" customHeight="1" x14ac:dyDescent="0.25">
      <c r="A36" s="5"/>
      <c r="B36" s="24" t="s">
        <v>333</v>
      </c>
      <c r="C36" s="30" t="s">
        <v>200</v>
      </c>
      <c r="D36" s="54" t="s">
        <v>16</v>
      </c>
      <c r="E36" s="30" t="s">
        <v>334</v>
      </c>
      <c r="F36" s="14">
        <f t="shared" si="17"/>
        <v>1269.0999999999999</v>
      </c>
      <c r="G36" s="28">
        <v>1269.0999999999999</v>
      </c>
      <c r="H36" s="28"/>
      <c r="I36" s="28"/>
      <c r="J36" s="14">
        <f t="shared" si="18"/>
        <v>1269.0999999999999</v>
      </c>
      <c r="K36" s="28">
        <v>1269.0999999999999</v>
      </c>
      <c r="L36" s="28"/>
      <c r="M36" s="28"/>
      <c r="N36" s="14">
        <f t="shared" si="14"/>
        <v>0</v>
      </c>
      <c r="O36" s="28"/>
      <c r="P36" s="28"/>
      <c r="Q36" s="28"/>
      <c r="R36" s="14">
        <f t="shared" si="19"/>
        <v>0</v>
      </c>
      <c r="S36" s="28"/>
      <c r="T36" s="28"/>
      <c r="U36" s="28"/>
      <c r="V36" s="69">
        <f t="shared" si="3"/>
        <v>1</v>
      </c>
    </row>
    <row r="37" spans="1:101" ht="68.25" customHeight="1" x14ac:dyDescent="0.25">
      <c r="A37" s="5"/>
      <c r="B37" s="40" t="s">
        <v>240</v>
      </c>
      <c r="C37" s="30" t="s">
        <v>147</v>
      </c>
      <c r="D37" s="54" t="s">
        <v>15</v>
      </c>
      <c r="E37" s="30" t="s">
        <v>239</v>
      </c>
      <c r="F37" s="14">
        <f t="shared" si="0"/>
        <v>154</v>
      </c>
      <c r="G37" s="28"/>
      <c r="H37" s="28">
        <v>154</v>
      </c>
      <c r="I37" s="28"/>
      <c r="J37" s="14">
        <f t="shared" ref="J37" si="20">K37+L37+M37</f>
        <v>152.69999999999999</v>
      </c>
      <c r="K37" s="28"/>
      <c r="L37" s="28">
        <v>152.69999999999999</v>
      </c>
      <c r="M37" s="28"/>
      <c r="N37" s="14">
        <f t="shared" ref="N37" si="21">O37+P37+Q37</f>
        <v>155.19999999999999</v>
      </c>
      <c r="O37" s="28"/>
      <c r="P37" s="28">
        <v>155.19999999999999</v>
      </c>
      <c r="Q37" s="28"/>
      <c r="R37" s="14">
        <f t="shared" ref="R37" si="22">S37+T37+U37</f>
        <v>151</v>
      </c>
      <c r="S37" s="28"/>
      <c r="T37" s="28">
        <v>151</v>
      </c>
      <c r="U37" s="28"/>
      <c r="V37" s="69">
        <f t="shared" si="3"/>
        <v>0.99199999999999999</v>
      </c>
    </row>
    <row r="38" spans="1:101" ht="36" customHeight="1" x14ac:dyDescent="0.25">
      <c r="A38" s="11" t="s">
        <v>25</v>
      </c>
      <c r="B38" s="17" t="s">
        <v>26</v>
      </c>
      <c r="C38" s="18" t="s">
        <v>12</v>
      </c>
      <c r="D38" s="18" t="s">
        <v>12</v>
      </c>
      <c r="E38" s="18" t="s">
        <v>12</v>
      </c>
      <c r="F38" s="19">
        <f t="shared" si="0"/>
        <v>1970885.7</v>
      </c>
      <c r="G38" s="19">
        <f>G39+G43+G47+G50+G53</f>
        <v>987690.4</v>
      </c>
      <c r="H38" s="19">
        <f>H39+H43+H47+H50+H53</f>
        <v>983195.3</v>
      </c>
      <c r="I38" s="19">
        <f>I39+I43+I47+I50+I53</f>
        <v>0</v>
      </c>
      <c r="J38" s="19">
        <f>K38+L38+M38</f>
        <v>1176430.3999999999</v>
      </c>
      <c r="K38" s="19">
        <f>K39+K43+K47+K50+K53</f>
        <v>457873.9</v>
      </c>
      <c r="L38" s="19">
        <f>L39+L43+L47+L50+L53</f>
        <v>718556.5</v>
      </c>
      <c r="M38" s="19">
        <f>M39+M43+M47+M50+M53</f>
        <v>0</v>
      </c>
      <c r="N38" s="19">
        <f t="shared" ref="N38:N39" si="23">O38+P38+Q38</f>
        <v>2401170.7999999998</v>
      </c>
      <c r="O38" s="19">
        <f>O39+O43+O47+O50+O53</f>
        <v>1225463.5</v>
      </c>
      <c r="P38" s="19">
        <f>P39+P43+P47+P50+P53</f>
        <v>1175707.3</v>
      </c>
      <c r="Q38" s="19">
        <f>Q39+Q43+Q47+Q50+Q53</f>
        <v>0</v>
      </c>
      <c r="R38" s="19">
        <f t="shared" ref="R38:R39" si="24">S38+T38+U38</f>
        <v>448550.5</v>
      </c>
      <c r="S38" s="19">
        <f>S39+S43+S47+S50+S53</f>
        <v>285945.59999999998</v>
      </c>
      <c r="T38" s="19">
        <f>T39+T43+T47+T50+T53</f>
        <v>162604.9</v>
      </c>
      <c r="U38" s="19">
        <f>U39+U43+U47+U50+U53</f>
        <v>0</v>
      </c>
      <c r="V38" s="71">
        <f t="shared" si="3"/>
        <v>0.59699999999999998</v>
      </c>
    </row>
    <row r="39" spans="1:101" ht="51.75" customHeight="1" x14ac:dyDescent="0.25">
      <c r="A39" s="5" t="s">
        <v>27</v>
      </c>
      <c r="B39" s="80" t="s">
        <v>28</v>
      </c>
      <c r="C39" s="16" t="s">
        <v>12</v>
      </c>
      <c r="D39" s="16" t="s">
        <v>12</v>
      </c>
      <c r="E39" s="16" t="s">
        <v>12</v>
      </c>
      <c r="F39" s="14">
        <f t="shared" si="0"/>
        <v>375059.5</v>
      </c>
      <c r="G39" s="14">
        <f>SUM(G41:G42)</f>
        <v>290965.7</v>
      </c>
      <c r="H39" s="14">
        <f>SUM(H41:H42)</f>
        <v>84093.8</v>
      </c>
      <c r="I39" s="14">
        <f>SUM(I41:I42)</f>
        <v>0</v>
      </c>
      <c r="J39" s="14">
        <f t="shared" ref="J39" si="25">K39+L39+M39</f>
        <v>375059.5</v>
      </c>
      <c r="K39" s="14">
        <f>SUM(K41:K42)</f>
        <v>290965.7</v>
      </c>
      <c r="L39" s="14">
        <f>SUM(L41:L42)</f>
        <v>84093.8</v>
      </c>
      <c r="M39" s="14">
        <f>SUM(M41:M42)</f>
        <v>0</v>
      </c>
      <c r="N39" s="14">
        <f t="shared" si="23"/>
        <v>370651.2</v>
      </c>
      <c r="O39" s="14">
        <f>SUM(O41:O42)</f>
        <v>290231.90000000002</v>
      </c>
      <c r="P39" s="14">
        <f>SUM(P41:P42)</f>
        <v>80419.3</v>
      </c>
      <c r="Q39" s="14">
        <f>SUM(Q41:Q42)</f>
        <v>0</v>
      </c>
      <c r="R39" s="14">
        <f t="shared" si="24"/>
        <v>370651.2</v>
      </c>
      <c r="S39" s="14">
        <f>SUM(S41:S42)</f>
        <v>278934.7</v>
      </c>
      <c r="T39" s="14">
        <f>SUM(T41:T42)</f>
        <v>91716.5</v>
      </c>
      <c r="U39" s="14">
        <f>SUM(U41:U42)</f>
        <v>0</v>
      </c>
      <c r="V39" s="69">
        <f t="shared" si="3"/>
        <v>1</v>
      </c>
    </row>
    <row r="40" spans="1:101" ht="18.75" customHeight="1" x14ac:dyDescent="0.25">
      <c r="A40" s="7"/>
      <c r="B40" s="15" t="s">
        <v>14</v>
      </c>
      <c r="C40" s="21"/>
      <c r="D40" s="21"/>
      <c r="E40" s="21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69"/>
    </row>
    <row r="41" spans="1:101" ht="52.5" customHeight="1" x14ac:dyDescent="0.25">
      <c r="A41" s="7"/>
      <c r="B41" s="40" t="s">
        <v>136</v>
      </c>
      <c r="C41" s="30" t="s">
        <v>147</v>
      </c>
      <c r="D41" s="54" t="s">
        <v>15</v>
      </c>
      <c r="E41" s="30" t="s">
        <v>92</v>
      </c>
      <c r="F41" s="14">
        <f t="shared" si="0"/>
        <v>198000</v>
      </c>
      <c r="G41" s="28">
        <v>113906.2</v>
      </c>
      <c r="H41" s="28">
        <v>84093.8</v>
      </c>
      <c r="I41" s="28"/>
      <c r="J41" s="14">
        <f>SUM(K41:M41)</f>
        <v>198000</v>
      </c>
      <c r="K41" s="28">
        <v>113906.2</v>
      </c>
      <c r="L41" s="28">
        <v>84093.8</v>
      </c>
      <c r="M41" s="28"/>
      <c r="N41" s="14">
        <f t="shared" ref="N41:N43" si="26">O41+P41+Q41</f>
        <v>198000</v>
      </c>
      <c r="O41" s="28">
        <v>117580.7</v>
      </c>
      <c r="P41" s="28">
        <v>80419.3</v>
      </c>
      <c r="Q41" s="28"/>
      <c r="R41" s="14">
        <f t="shared" ref="R41:R43" si="27">S41+T41+U41</f>
        <v>198000</v>
      </c>
      <c r="S41" s="28">
        <v>106283.5</v>
      </c>
      <c r="T41" s="28">
        <v>91716.5</v>
      </c>
      <c r="U41" s="28"/>
      <c r="V41" s="69">
        <f t="shared" si="3"/>
        <v>1</v>
      </c>
    </row>
    <row r="42" spans="1:101" ht="51.75" customHeight="1" x14ac:dyDescent="0.25">
      <c r="A42" s="7"/>
      <c r="B42" s="40" t="s">
        <v>29</v>
      </c>
      <c r="C42" s="30" t="s">
        <v>147</v>
      </c>
      <c r="D42" s="54" t="s">
        <v>15</v>
      </c>
      <c r="E42" s="30" t="s">
        <v>111</v>
      </c>
      <c r="F42" s="14">
        <f t="shared" si="0"/>
        <v>177059.5</v>
      </c>
      <c r="G42" s="28">
        <v>177059.5</v>
      </c>
      <c r="H42" s="28"/>
      <c r="I42" s="28"/>
      <c r="J42" s="14">
        <f>SUM(K42:M42)</f>
        <v>177059.5</v>
      </c>
      <c r="K42" s="28">
        <v>177059.5</v>
      </c>
      <c r="L42" s="28"/>
      <c r="M42" s="28"/>
      <c r="N42" s="14">
        <f t="shared" si="26"/>
        <v>172651.2</v>
      </c>
      <c r="O42" s="28">
        <v>172651.2</v>
      </c>
      <c r="P42" s="28"/>
      <c r="Q42" s="28"/>
      <c r="R42" s="14">
        <f t="shared" si="27"/>
        <v>172651.2</v>
      </c>
      <c r="S42" s="28">
        <v>172651.2</v>
      </c>
      <c r="T42" s="28"/>
      <c r="U42" s="28"/>
      <c r="V42" s="69">
        <f t="shared" si="3"/>
        <v>1</v>
      </c>
    </row>
    <row r="43" spans="1:101" ht="36.75" customHeight="1" x14ac:dyDescent="0.25">
      <c r="A43" s="5" t="s">
        <v>30</v>
      </c>
      <c r="B43" s="13" t="s">
        <v>31</v>
      </c>
      <c r="C43" s="16" t="s">
        <v>12</v>
      </c>
      <c r="D43" s="16" t="s">
        <v>12</v>
      </c>
      <c r="E43" s="16" t="s">
        <v>12</v>
      </c>
      <c r="F43" s="14">
        <f t="shared" ref="F43:F92" si="28">G43+H43+I43</f>
        <v>116061.8</v>
      </c>
      <c r="G43" s="14">
        <f>SUM(G45:G46)</f>
        <v>3481.9</v>
      </c>
      <c r="H43" s="14">
        <f>SUM(H45:H46)</f>
        <v>112579.9</v>
      </c>
      <c r="I43" s="14">
        <f>SUM(I45:I46)</f>
        <v>0</v>
      </c>
      <c r="J43" s="14">
        <f t="shared" ref="J43" si="29">K43+L43+M43</f>
        <v>116061.7</v>
      </c>
      <c r="K43" s="14">
        <f>SUM(K45:K46)</f>
        <v>3481.9</v>
      </c>
      <c r="L43" s="14">
        <f>SUM(L45:L46)</f>
        <v>112579.8</v>
      </c>
      <c r="M43" s="14">
        <f>SUM(M45:M46)</f>
        <v>0</v>
      </c>
      <c r="N43" s="14">
        <f t="shared" si="26"/>
        <v>66717.7</v>
      </c>
      <c r="O43" s="14">
        <f>SUM(O45:O46)</f>
        <v>2001.5</v>
      </c>
      <c r="P43" s="14">
        <f>SUM(P45:P46)</f>
        <v>64716.2</v>
      </c>
      <c r="Q43" s="14">
        <f>SUM(Q45:Q46)</f>
        <v>0</v>
      </c>
      <c r="R43" s="14">
        <f t="shared" si="27"/>
        <v>77899.3</v>
      </c>
      <c r="S43" s="14">
        <f>SUM(S45:S46)</f>
        <v>7010.9</v>
      </c>
      <c r="T43" s="14">
        <f>SUM(T45:T46)</f>
        <v>70888.399999999994</v>
      </c>
      <c r="U43" s="14">
        <f>SUM(U45:U46)</f>
        <v>0</v>
      </c>
      <c r="V43" s="69">
        <f t="shared" si="3"/>
        <v>1</v>
      </c>
    </row>
    <row r="44" spans="1:101" ht="18.75" x14ac:dyDescent="0.25">
      <c r="A44" s="7"/>
      <c r="B44" s="15" t="s">
        <v>14</v>
      </c>
      <c r="C44" s="21"/>
      <c r="D44" s="21"/>
      <c r="E44" s="21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69"/>
    </row>
    <row r="45" spans="1:101" s="20" customFormat="1" ht="54" customHeight="1" x14ac:dyDescent="0.25">
      <c r="A45" s="81"/>
      <c r="B45" s="82" t="s">
        <v>32</v>
      </c>
      <c r="C45" s="83" t="s">
        <v>147</v>
      </c>
      <c r="D45" s="84" t="s">
        <v>15</v>
      </c>
      <c r="E45" s="83" t="s">
        <v>93</v>
      </c>
      <c r="F45" s="34">
        <f t="shared" si="28"/>
        <v>49738.6</v>
      </c>
      <c r="G45" s="37">
        <v>1492.16</v>
      </c>
      <c r="H45" s="37">
        <v>48246.400000000001</v>
      </c>
      <c r="I45" s="37"/>
      <c r="J45" s="14">
        <f t="shared" ref="J45:J46" si="30">SUM(K45:M45)</f>
        <v>49738.5</v>
      </c>
      <c r="K45" s="37">
        <v>1492.2</v>
      </c>
      <c r="L45" s="37">
        <v>48246.3</v>
      </c>
      <c r="M45" s="37"/>
      <c r="N45" s="14">
        <f t="shared" ref="N45:N46" si="31">O45+P45+Q45</f>
        <v>0</v>
      </c>
      <c r="O45" s="37">
        <v>0</v>
      </c>
      <c r="P45" s="37">
        <v>0</v>
      </c>
      <c r="Q45" s="37"/>
      <c r="R45" s="14">
        <f t="shared" ref="R45:R46" si="32">S45+T45+U45</f>
        <v>0</v>
      </c>
      <c r="S45" s="37"/>
      <c r="T45" s="37"/>
      <c r="U45" s="37"/>
      <c r="V45" s="69">
        <f t="shared" si="3"/>
        <v>1</v>
      </c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7"/>
      <c r="CP45" s="47"/>
      <c r="CQ45" s="47"/>
      <c r="CR45" s="47"/>
      <c r="CS45" s="47"/>
      <c r="CT45" s="47"/>
      <c r="CU45" s="47"/>
      <c r="CV45" s="47"/>
      <c r="CW45" s="47"/>
    </row>
    <row r="46" spans="1:101" s="20" customFormat="1" ht="66.599999999999994" customHeight="1" x14ac:dyDescent="0.25">
      <c r="A46" s="81"/>
      <c r="B46" s="82" t="s">
        <v>95</v>
      </c>
      <c r="C46" s="83" t="s">
        <v>147</v>
      </c>
      <c r="D46" s="84" t="s">
        <v>15</v>
      </c>
      <c r="E46" s="83" t="s">
        <v>94</v>
      </c>
      <c r="F46" s="34">
        <f t="shared" si="28"/>
        <v>66323.199999999997</v>
      </c>
      <c r="G46" s="37">
        <v>1989.7</v>
      </c>
      <c r="H46" s="37">
        <v>64333.5</v>
      </c>
      <c r="I46" s="37"/>
      <c r="J46" s="14">
        <f t="shared" si="30"/>
        <v>66323.199999999997</v>
      </c>
      <c r="K46" s="37">
        <v>1989.7</v>
      </c>
      <c r="L46" s="37">
        <v>64333.5</v>
      </c>
      <c r="M46" s="37"/>
      <c r="N46" s="14">
        <f t="shared" si="31"/>
        <v>66717.7</v>
      </c>
      <c r="O46" s="37">
        <v>2001.5</v>
      </c>
      <c r="P46" s="37">
        <v>64716.2</v>
      </c>
      <c r="Q46" s="37"/>
      <c r="R46" s="14">
        <f t="shared" si="32"/>
        <v>77899.3</v>
      </c>
      <c r="S46" s="37">
        <v>7010.9</v>
      </c>
      <c r="T46" s="37">
        <v>70888.399999999994</v>
      </c>
      <c r="U46" s="37"/>
      <c r="V46" s="69">
        <f t="shared" si="3"/>
        <v>1</v>
      </c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  <c r="BT46" s="47"/>
      <c r="BU46" s="47"/>
      <c r="BV46" s="47"/>
      <c r="BW46" s="47"/>
      <c r="BX46" s="47"/>
      <c r="BY46" s="47"/>
      <c r="BZ46" s="47"/>
      <c r="CA46" s="47"/>
      <c r="CB46" s="47"/>
      <c r="CC46" s="47"/>
      <c r="CD46" s="47"/>
      <c r="CE46" s="47"/>
      <c r="CF46" s="47"/>
      <c r="CG46" s="47"/>
      <c r="CH46" s="47"/>
      <c r="CI46" s="47"/>
      <c r="CJ46" s="47"/>
      <c r="CK46" s="47"/>
      <c r="CL46" s="47"/>
      <c r="CM46" s="47"/>
      <c r="CN46" s="47"/>
      <c r="CO46" s="47"/>
      <c r="CP46" s="47"/>
      <c r="CQ46" s="47"/>
      <c r="CR46" s="47"/>
      <c r="CS46" s="47"/>
      <c r="CT46" s="47"/>
      <c r="CU46" s="47"/>
      <c r="CV46" s="47"/>
      <c r="CW46" s="47"/>
    </row>
    <row r="47" spans="1:101" s="4" customFormat="1" ht="39.75" customHeight="1" x14ac:dyDescent="0.25">
      <c r="A47" s="5" t="s">
        <v>33</v>
      </c>
      <c r="B47" s="80" t="s">
        <v>36</v>
      </c>
      <c r="C47" s="16" t="s">
        <v>12</v>
      </c>
      <c r="D47" s="16" t="s">
        <v>12</v>
      </c>
      <c r="E47" s="16" t="s">
        <v>12</v>
      </c>
      <c r="F47" s="14">
        <f>G47+H47+I47</f>
        <v>44758.1</v>
      </c>
      <c r="G47" s="14">
        <f t="shared" ref="G47:U47" si="33">SUM(G49:G49)</f>
        <v>1342.7</v>
      </c>
      <c r="H47" s="14">
        <f t="shared" si="33"/>
        <v>43415.4</v>
      </c>
      <c r="I47" s="14">
        <f t="shared" si="33"/>
        <v>0</v>
      </c>
      <c r="J47" s="14">
        <f t="shared" si="33"/>
        <v>44758</v>
      </c>
      <c r="K47" s="14">
        <f t="shared" si="33"/>
        <v>1342.7</v>
      </c>
      <c r="L47" s="14">
        <f t="shared" si="33"/>
        <v>43415.3</v>
      </c>
      <c r="M47" s="14">
        <f t="shared" si="33"/>
        <v>0</v>
      </c>
      <c r="N47" s="14">
        <f t="shared" si="33"/>
        <v>0</v>
      </c>
      <c r="O47" s="14">
        <f t="shared" si="33"/>
        <v>0</v>
      </c>
      <c r="P47" s="14">
        <f t="shared" si="33"/>
        <v>0</v>
      </c>
      <c r="Q47" s="14">
        <f t="shared" si="33"/>
        <v>0</v>
      </c>
      <c r="R47" s="14">
        <f t="shared" si="33"/>
        <v>0</v>
      </c>
      <c r="S47" s="14">
        <f t="shared" si="33"/>
        <v>0</v>
      </c>
      <c r="T47" s="14">
        <f t="shared" si="33"/>
        <v>0</v>
      </c>
      <c r="U47" s="14">
        <f t="shared" si="33"/>
        <v>0</v>
      </c>
      <c r="V47" s="69">
        <f>J47/F47</f>
        <v>1</v>
      </c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  <c r="BR47" s="47"/>
      <c r="BS47" s="47"/>
      <c r="BT47" s="47"/>
      <c r="BU47" s="47"/>
      <c r="BV47" s="47"/>
      <c r="BW47" s="47"/>
      <c r="BX47" s="47"/>
      <c r="BY47" s="47"/>
      <c r="BZ47" s="47"/>
      <c r="CA47" s="47"/>
      <c r="CB47" s="47"/>
      <c r="CC47" s="47"/>
      <c r="CD47" s="47"/>
      <c r="CE47" s="47"/>
      <c r="CF47" s="47"/>
      <c r="CG47" s="47"/>
      <c r="CH47" s="47"/>
      <c r="CI47" s="47"/>
      <c r="CJ47" s="47"/>
      <c r="CK47" s="47"/>
      <c r="CL47" s="47"/>
      <c r="CM47" s="47"/>
      <c r="CN47" s="47"/>
      <c r="CO47" s="47"/>
      <c r="CP47" s="47"/>
      <c r="CQ47" s="47"/>
      <c r="CR47" s="47"/>
      <c r="CS47" s="47"/>
      <c r="CT47" s="47"/>
      <c r="CU47" s="47"/>
      <c r="CV47" s="47"/>
      <c r="CW47" s="47"/>
    </row>
    <row r="48" spans="1:101" ht="18.75" x14ac:dyDescent="0.25">
      <c r="A48" s="7"/>
      <c r="B48" s="15" t="s">
        <v>14</v>
      </c>
      <c r="C48" s="21"/>
      <c r="D48" s="21"/>
      <c r="E48" s="21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69"/>
    </row>
    <row r="49" spans="1:101" ht="57" customHeight="1" x14ac:dyDescent="0.25">
      <c r="A49" s="7"/>
      <c r="B49" s="40" t="s">
        <v>96</v>
      </c>
      <c r="C49" s="30" t="s">
        <v>147</v>
      </c>
      <c r="D49" s="54" t="s">
        <v>15</v>
      </c>
      <c r="E49" s="30" t="s">
        <v>97</v>
      </c>
      <c r="F49" s="14">
        <f t="shared" si="28"/>
        <v>44758.1</v>
      </c>
      <c r="G49" s="28">
        <v>1342.7</v>
      </c>
      <c r="H49" s="28">
        <v>43415.4</v>
      </c>
      <c r="I49" s="28"/>
      <c r="J49" s="14">
        <f>K49+L49+M49</f>
        <v>44758</v>
      </c>
      <c r="K49" s="28">
        <v>1342.7</v>
      </c>
      <c r="L49" s="28">
        <v>43415.3</v>
      </c>
      <c r="M49" s="28"/>
      <c r="N49" s="14">
        <f t="shared" ref="N49:N50" si="34">O49+P49+Q49</f>
        <v>0</v>
      </c>
      <c r="O49" s="28">
        <v>0</v>
      </c>
      <c r="P49" s="28">
        <v>0</v>
      </c>
      <c r="Q49" s="28"/>
      <c r="R49" s="14">
        <f t="shared" ref="R49:R50" si="35">S49+T49+U49</f>
        <v>0</v>
      </c>
      <c r="S49" s="28"/>
      <c r="T49" s="28"/>
      <c r="U49" s="28"/>
      <c r="V49" s="69">
        <f t="shared" si="3"/>
        <v>1</v>
      </c>
    </row>
    <row r="50" spans="1:101" s="4" customFormat="1" ht="90" customHeight="1" x14ac:dyDescent="0.25">
      <c r="A50" s="85" t="s">
        <v>34</v>
      </c>
      <c r="B50" s="13" t="s">
        <v>149</v>
      </c>
      <c r="C50" s="16" t="s">
        <v>12</v>
      </c>
      <c r="D50" s="16" t="s">
        <v>12</v>
      </c>
      <c r="E50" s="16" t="s">
        <v>12</v>
      </c>
      <c r="F50" s="14">
        <f>G50+H50+I50</f>
        <v>72548.2</v>
      </c>
      <c r="G50" s="14">
        <f>SUM(G52)</f>
        <v>3841</v>
      </c>
      <c r="H50" s="14">
        <f t="shared" ref="H50:I50" si="36">SUM(H52)</f>
        <v>68707.199999999997</v>
      </c>
      <c r="I50" s="14">
        <f t="shared" si="36"/>
        <v>0</v>
      </c>
      <c r="J50" s="14">
        <f t="shared" ref="J50" si="37">K50+L50+M50</f>
        <v>59591.6</v>
      </c>
      <c r="K50" s="14">
        <f>K52</f>
        <v>1787.8</v>
      </c>
      <c r="L50" s="14">
        <f>L52</f>
        <v>57803.8</v>
      </c>
      <c r="M50" s="14">
        <f>SUM(M52:M64)</f>
        <v>0</v>
      </c>
      <c r="N50" s="14">
        <f t="shared" si="34"/>
        <v>0</v>
      </c>
      <c r="O50" s="14">
        <f>SUM(O52)</f>
        <v>0</v>
      </c>
      <c r="P50" s="14">
        <f>SUM(P52)</f>
        <v>0</v>
      </c>
      <c r="Q50" s="14">
        <f>SUM(Q52:Q64)</f>
        <v>0</v>
      </c>
      <c r="R50" s="14">
        <f t="shared" si="35"/>
        <v>0</v>
      </c>
      <c r="S50" s="14">
        <f>SUM(S52)</f>
        <v>0</v>
      </c>
      <c r="T50" s="14">
        <f>SUM(T52)</f>
        <v>0</v>
      </c>
      <c r="U50" s="14">
        <f>SUM(U52:U64)</f>
        <v>0</v>
      </c>
      <c r="V50" s="69">
        <f t="shared" si="3"/>
        <v>0.82099999999999995</v>
      </c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7"/>
      <c r="CM50" s="47"/>
      <c r="CN50" s="47"/>
      <c r="CO50" s="47"/>
      <c r="CP50" s="47"/>
      <c r="CQ50" s="47"/>
      <c r="CR50" s="47"/>
      <c r="CS50" s="47"/>
      <c r="CT50" s="47"/>
      <c r="CU50" s="47"/>
      <c r="CV50" s="47"/>
      <c r="CW50" s="47"/>
    </row>
    <row r="51" spans="1:101" ht="22.5" customHeight="1" x14ac:dyDescent="0.25">
      <c r="A51" s="7"/>
      <c r="B51" s="15" t="s">
        <v>14</v>
      </c>
      <c r="C51" s="21"/>
      <c r="D51" s="21"/>
      <c r="E51" s="21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69"/>
    </row>
    <row r="52" spans="1:101" ht="80.25" customHeight="1" x14ac:dyDescent="0.25">
      <c r="A52" s="5"/>
      <c r="B52" s="40" t="s">
        <v>35</v>
      </c>
      <c r="C52" s="30" t="s">
        <v>147</v>
      </c>
      <c r="D52" s="54" t="s">
        <v>15</v>
      </c>
      <c r="E52" s="30" t="s">
        <v>98</v>
      </c>
      <c r="F52" s="14">
        <f t="shared" si="28"/>
        <v>72548.2</v>
      </c>
      <c r="G52" s="28">
        <v>3841</v>
      </c>
      <c r="H52" s="28">
        <v>68707.199999999997</v>
      </c>
      <c r="I52" s="28"/>
      <c r="J52" s="14">
        <f>SUM(K52:M52)</f>
        <v>59591.6</v>
      </c>
      <c r="K52" s="28">
        <v>1787.8</v>
      </c>
      <c r="L52" s="28">
        <v>57803.8</v>
      </c>
      <c r="M52" s="28"/>
      <c r="N52" s="14">
        <f t="shared" ref="N52:N67" si="38">O52+P52+Q52</f>
        <v>0</v>
      </c>
      <c r="O52" s="28">
        <v>0</v>
      </c>
      <c r="P52" s="28">
        <v>0</v>
      </c>
      <c r="Q52" s="28"/>
      <c r="R52" s="14">
        <f t="shared" ref="R52:R67" si="39">S52+T52+U52</f>
        <v>0</v>
      </c>
      <c r="S52" s="28">
        <v>0</v>
      </c>
      <c r="T52" s="28"/>
      <c r="U52" s="28"/>
      <c r="V52" s="69">
        <f t="shared" si="3"/>
        <v>0.82099999999999995</v>
      </c>
    </row>
    <row r="53" spans="1:101" ht="46.5" customHeight="1" x14ac:dyDescent="0.25">
      <c r="A53" s="5" t="s">
        <v>150</v>
      </c>
      <c r="B53" s="13" t="s">
        <v>151</v>
      </c>
      <c r="C53" s="30" t="s">
        <v>12</v>
      </c>
      <c r="D53" s="54" t="s">
        <v>12</v>
      </c>
      <c r="E53" s="30" t="s">
        <v>12</v>
      </c>
      <c r="F53" s="14">
        <f>G53+H53+I53</f>
        <v>1362458.1</v>
      </c>
      <c r="G53" s="14">
        <f>SUM(G55:G66)</f>
        <v>688059.1</v>
      </c>
      <c r="H53" s="14">
        <f t="shared" ref="H53:I53" si="40">SUM(H55:H66)</f>
        <v>674399</v>
      </c>
      <c r="I53" s="14">
        <f t="shared" si="40"/>
        <v>0</v>
      </c>
      <c r="J53" s="14">
        <f>K53+L53+M53</f>
        <v>580959.6</v>
      </c>
      <c r="K53" s="14">
        <f>SUM(K55:K66)</f>
        <v>160295.79999999999</v>
      </c>
      <c r="L53" s="14">
        <f>SUM(L55:L66)</f>
        <v>420663.8</v>
      </c>
      <c r="M53" s="14">
        <f t="shared" ref="M53" si="41">SUM(M55:M66)</f>
        <v>0</v>
      </c>
      <c r="N53" s="14">
        <f>O53+P53+Q53</f>
        <v>1963801.9</v>
      </c>
      <c r="O53" s="14">
        <f>SUM(O55:O66)</f>
        <v>933230.1</v>
      </c>
      <c r="P53" s="14">
        <f t="shared" ref="P53:Q53" si="42">SUM(P55:P66)</f>
        <v>1030571.8</v>
      </c>
      <c r="Q53" s="14">
        <f t="shared" si="42"/>
        <v>0</v>
      </c>
      <c r="R53" s="14">
        <f>S53+T53+U53</f>
        <v>0</v>
      </c>
      <c r="S53" s="14">
        <f>SUM(S55:S66)</f>
        <v>0</v>
      </c>
      <c r="T53" s="14">
        <f t="shared" ref="T53:U53" si="43">SUM(T55:T66)</f>
        <v>0</v>
      </c>
      <c r="U53" s="14">
        <f t="shared" si="43"/>
        <v>0</v>
      </c>
      <c r="V53" s="69">
        <f t="shared" si="3"/>
        <v>0.42599999999999999</v>
      </c>
    </row>
    <row r="54" spans="1:101" ht="22.5" customHeight="1" x14ac:dyDescent="0.25">
      <c r="A54" s="5"/>
      <c r="B54" s="15" t="s">
        <v>14</v>
      </c>
      <c r="C54" s="30"/>
      <c r="D54" s="54"/>
      <c r="E54" s="30"/>
      <c r="F54" s="14"/>
      <c r="G54" s="28"/>
      <c r="H54" s="28"/>
      <c r="I54" s="28"/>
      <c r="J54" s="14"/>
      <c r="K54" s="28"/>
      <c r="L54" s="28"/>
      <c r="M54" s="28"/>
      <c r="N54" s="14"/>
      <c r="O54" s="28"/>
      <c r="P54" s="28"/>
      <c r="Q54" s="28"/>
      <c r="R54" s="14"/>
      <c r="S54" s="28"/>
      <c r="T54" s="28"/>
      <c r="U54" s="28"/>
      <c r="V54" s="69"/>
    </row>
    <row r="55" spans="1:101" ht="74.25" customHeight="1" x14ac:dyDescent="0.25">
      <c r="A55" s="5"/>
      <c r="B55" s="40" t="s">
        <v>157</v>
      </c>
      <c r="C55" s="30" t="s">
        <v>148</v>
      </c>
      <c r="D55" s="54" t="s">
        <v>356</v>
      </c>
      <c r="E55" s="54" t="s">
        <v>152</v>
      </c>
      <c r="F55" s="14">
        <f>G55+H55+I55</f>
        <v>56420</v>
      </c>
      <c r="G55" s="28">
        <v>2385.1</v>
      </c>
      <c r="H55" s="28">
        <v>54034.9</v>
      </c>
      <c r="I55" s="28"/>
      <c r="J55" s="14">
        <f t="shared" ref="J55:J60" si="44">SUM(K55:M55)</f>
        <v>23786.6</v>
      </c>
      <c r="K55" s="28">
        <v>1005.5</v>
      </c>
      <c r="L55" s="28">
        <v>22781.1</v>
      </c>
      <c r="M55" s="28"/>
      <c r="N55" s="14">
        <f t="shared" si="38"/>
        <v>436236.5</v>
      </c>
      <c r="O55" s="28">
        <v>18441.2</v>
      </c>
      <c r="P55" s="28">
        <v>417795.3</v>
      </c>
      <c r="Q55" s="28"/>
      <c r="R55" s="14">
        <f t="shared" si="39"/>
        <v>0</v>
      </c>
      <c r="S55" s="28">
        <v>0</v>
      </c>
      <c r="T55" s="28">
        <v>0</v>
      </c>
      <c r="U55" s="28"/>
      <c r="V55" s="69">
        <f t="shared" si="3"/>
        <v>0.42199999999999999</v>
      </c>
      <c r="W55" s="49"/>
      <c r="X55" s="49"/>
    </row>
    <row r="56" spans="1:101" ht="89.25" customHeight="1" x14ac:dyDescent="0.25">
      <c r="A56" s="5"/>
      <c r="B56" s="40" t="s">
        <v>157</v>
      </c>
      <c r="C56" s="30" t="s">
        <v>162</v>
      </c>
      <c r="D56" s="54" t="s">
        <v>103</v>
      </c>
      <c r="E56" s="30" t="s">
        <v>152</v>
      </c>
      <c r="F56" s="14">
        <f t="shared" ref="F56:F63" si="45">G56+H56+I56</f>
        <v>103463.4</v>
      </c>
      <c r="G56" s="28">
        <v>4373.7</v>
      </c>
      <c r="H56" s="28">
        <v>99089.7</v>
      </c>
      <c r="I56" s="28"/>
      <c r="J56" s="14">
        <f t="shared" si="44"/>
        <v>103463.4</v>
      </c>
      <c r="K56" s="28">
        <v>4373.74</v>
      </c>
      <c r="L56" s="28">
        <v>99089.69</v>
      </c>
      <c r="M56" s="28"/>
      <c r="N56" s="14">
        <f t="shared" si="38"/>
        <v>0</v>
      </c>
      <c r="O56" s="28">
        <v>0</v>
      </c>
      <c r="P56" s="28">
        <v>0</v>
      </c>
      <c r="Q56" s="28"/>
      <c r="R56" s="14">
        <f t="shared" si="39"/>
        <v>0</v>
      </c>
      <c r="S56" s="28">
        <v>0</v>
      </c>
      <c r="T56" s="28">
        <v>0</v>
      </c>
      <c r="U56" s="28"/>
      <c r="V56" s="69">
        <f t="shared" si="3"/>
        <v>1</v>
      </c>
    </row>
    <row r="57" spans="1:101" ht="86.25" customHeight="1" x14ac:dyDescent="0.25">
      <c r="A57" s="5"/>
      <c r="B57" s="40" t="s">
        <v>157</v>
      </c>
      <c r="C57" s="30" t="s">
        <v>162</v>
      </c>
      <c r="D57" s="54" t="s">
        <v>103</v>
      </c>
      <c r="E57" s="30" t="s">
        <v>294</v>
      </c>
      <c r="F57" s="14">
        <f t="shared" si="45"/>
        <v>95523</v>
      </c>
      <c r="G57" s="28">
        <v>95523</v>
      </c>
      <c r="H57" s="28"/>
      <c r="I57" s="28"/>
      <c r="J57" s="14">
        <f t="shared" si="44"/>
        <v>95523</v>
      </c>
      <c r="K57" s="28">
        <v>95523</v>
      </c>
      <c r="L57" s="28"/>
      <c r="M57" s="28"/>
      <c r="N57" s="14">
        <f t="shared" si="38"/>
        <v>0</v>
      </c>
      <c r="O57" s="28"/>
      <c r="P57" s="28"/>
      <c r="Q57" s="28"/>
      <c r="R57" s="14">
        <f t="shared" si="39"/>
        <v>0</v>
      </c>
      <c r="S57" s="28"/>
      <c r="T57" s="28"/>
      <c r="U57" s="28"/>
      <c r="V57" s="69">
        <f t="shared" si="3"/>
        <v>1</v>
      </c>
    </row>
    <row r="58" spans="1:101" ht="129.75" customHeight="1" x14ac:dyDescent="0.25">
      <c r="A58" s="5"/>
      <c r="B58" s="40" t="s">
        <v>344</v>
      </c>
      <c r="C58" s="30" t="s">
        <v>147</v>
      </c>
      <c r="D58" s="54" t="s">
        <v>15</v>
      </c>
      <c r="E58" s="30" t="s">
        <v>345</v>
      </c>
      <c r="F58" s="14">
        <f t="shared" si="45"/>
        <v>11147.3</v>
      </c>
      <c r="G58" s="28">
        <v>11147.3</v>
      </c>
      <c r="H58" s="28"/>
      <c r="I58" s="28"/>
      <c r="J58" s="14">
        <f t="shared" si="44"/>
        <v>11147.3</v>
      </c>
      <c r="K58" s="28">
        <v>11147.27</v>
      </c>
      <c r="L58" s="28"/>
      <c r="M58" s="28"/>
      <c r="N58" s="14">
        <f t="shared" si="38"/>
        <v>0</v>
      </c>
      <c r="O58" s="28"/>
      <c r="P58" s="28"/>
      <c r="Q58" s="28"/>
      <c r="R58" s="14">
        <f t="shared" si="39"/>
        <v>0</v>
      </c>
      <c r="S58" s="28"/>
      <c r="T58" s="28"/>
      <c r="U58" s="28"/>
      <c r="V58" s="69">
        <f t="shared" si="3"/>
        <v>1</v>
      </c>
    </row>
    <row r="59" spans="1:101" ht="105" customHeight="1" x14ac:dyDescent="0.25">
      <c r="A59" s="5"/>
      <c r="B59" s="40" t="s">
        <v>352</v>
      </c>
      <c r="C59" s="30" t="s">
        <v>147</v>
      </c>
      <c r="D59" s="54" t="s">
        <v>15</v>
      </c>
      <c r="E59" s="30" t="s">
        <v>353</v>
      </c>
      <c r="F59" s="14">
        <f t="shared" si="45"/>
        <v>0</v>
      </c>
      <c r="G59" s="28"/>
      <c r="H59" s="28"/>
      <c r="I59" s="28"/>
      <c r="J59" s="14">
        <f t="shared" si="44"/>
        <v>0</v>
      </c>
      <c r="K59" s="28"/>
      <c r="L59" s="28"/>
      <c r="M59" s="28"/>
      <c r="N59" s="14">
        <f t="shared" si="38"/>
        <v>5451.2</v>
      </c>
      <c r="O59" s="28">
        <v>5451.2</v>
      </c>
      <c r="P59" s="28"/>
      <c r="Q59" s="28"/>
      <c r="R59" s="14">
        <f t="shared" si="39"/>
        <v>0</v>
      </c>
      <c r="S59" s="28"/>
      <c r="T59" s="28"/>
      <c r="U59" s="28"/>
      <c r="V59" s="69" t="e">
        <f t="shared" si="3"/>
        <v>#DIV/0!</v>
      </c>
    </row>
    <row r="60" spans="1:101" ht="65.25" customHeight="1" x14ac:dyDescent="0.25">
      <c r="A60" s="5"/>
      <c r="B60" s="40" t="s">
        <v>158</v>
      </c>
      <c r="C60" s="30" t="s">
        <v>147</v>
      </c>
      <c r="D60" s="54" t="s">
        <v>15</v>
      </c>
      <c r="E60" s="30" t="s">
        <v>153</v>
      </c>
      <c r="F60" s="14">
        <f t="shared" si="45"/>
        <v>34009.1</v>
      </c>
      <c r="G60" s="28">
        <v>1437.7</v>
      </c>
      <c r="H60" s="28">
        <v>32571.4</v>
      </c>
      <c r="I60" s="28"/>
      <c r="J60" s="14">
        <f t="shared" si="44"/>
        <v>33397</v>
      </c>
      <c r="K60" s="28">
        <v>1411.8</v>
      </c>
      <c r="L60" s="28">
        <v>31985.200000000001</v>
      </c>
      <c r="M60" s="28"/>
      <c r="N60" s="14">
        <f t="shared" si="38"/>
        <v>36167.199999999997</v>
      </c>
      <c r="O60" s="28">
        <v>1528.9</v>
      </c>
      <c r="P60" s="28">
        <v>34638.300000000003</v>
      </c>
      <c r="Q60" s="28"/>
      <c r="R60" s="14">
        <f t="shared" si="39"/>
        <v>0</v>
      </c>
      <c r="S60" s="28">
        <v>0</v>
      </c>
      <c r="T60" s="28">
        <v>0</v>
      </c>
      <c r="U60" s="28"/>
      <c r="V60" s="69">
        <f t="shared" si="3"/>
        <v>0.98199999999999998</v>
      </c>
    </row>
    <row r="61" spans="1:101" ht="113.25" customHeight="1" x14ac:dyDescent="0.25">
      <c r="A61" s="5"/>
      <c r="B61" s="40" t="s">
        <v>159</v>
      </c>
      <c r="C61" s="30" t="s">
        <v>147</v>
      </c>
      <c r="D61" s="54" t="s">
        <v>15</v>
      </c>
      <c r="E61" s="30" t="s">
        <v>154</v>
      </c>
      <c r="F61" s="14">
        <f t="shared" si="45"/>
        <v>0</v>
      </c>
      <c r="G61" s="28">
        <v>0</v>
      </c>
      <c r="H61" s="28">
        <v>0</v>
      </c>
      <c r="I61" s="28"/>
      <c r="J61" s="14">
        <f>SUM(K61:M61)</f>
        <v>0</v>
      </c>
      <c r="K61" s="28">
        <v>0</v>
      </c>
      <c r="L61" s="100">
        <v>0</v>
      </c>
      <c r="M61" s="28"/>
      <c r="N61" s="14">
        <f t="shared" si="38"/>
        <v>5488.3</v>
      </c>
      <c r="O61" s="28">
        <v>232</v>
      </c>
      <c r="P61" s="28">
        <v>5256.3</v>
      </c>
      <c r="Q61" s="28"/>
      <c r="R61" s="14">
        <f t="shared" si="39"/>
        <v>0</v>
      </c>
      <c r="S61" s="28">
        <v>0</v>
      </c>
      <c r="T61" s="28">
        <v>0</v>
      </c>
      <c r="U61" s="28"/>
      <c r="V61" s="69" t="e">
        <f t="shared" si="3"/>
        <v>#DIV/0!</v>
      </c>
    </row>
    <row r="62" spans="1:101" ht="147.75" customHeight="1" x14ac:dyDescent="0.25">
      <c r="A62" s="5"/>
      <c r="B62" s="40" t="s">
        <v>160</v>
      </c>
      <c r="C62" s="30" t="s">
        <v>147</v>
      </c>
      <c r="D62" s="54" t="s">
        <v>15</v>
      </c>
      <c r="E62" s="30" t="s">
        <v>155</v>
      </c>
      <c r="F62" s="14">
        <f t="shared" si="45"/>
        <v>0</v>
      </c>
      <c r="G62" s="28">
        <v>0</v>
      </c>
      <c r="H62" s="28">
        <v>0</v>
      </c>
      <c r="I62" s="28"/>
      <c r="J62" s="14">
        <f t="shared" ref="J62:J66" si="46">SUM(K62:M62)</f>
        <v>0</v>
      </c>
      <c r="K62" s="28">
        <v>0</v>
      </c>
      <c r="L62" s="28">
        <v>0</v>
      </c>
      <c r="M62" s="28"/>
      <c r="N62" s="14">
        <f t="shared" si="38"/>
        <v>32639.200000000001</v>
      </c>
      <c r="O62" s="28">
        <v>1379.8</v>
      </c>
      <c r="P62" s="28">
        <v>31259.4</v>
      </c>
      <c r="Q62" s="28"/>
      <c r="R62" s="14">
        <f t="shared" si="39"/>
        <v>0</v>
      </c>
      <c r="S62" s="28">
        <v>0</v>
      </c>
      <c r="T62" s="28">
        <v>0</v>
      </c>
      <c r="U62" s="28"/>
      <c r="V62" s="69" t="e">
        <f t="shared" si="3"/>
        <v>#DIV/0!</v>
      </c>
    </row>
    <row r="63" spans="1:101" ht="160.5" customHeight="1" x14ac:dyDescent="0.25">
      <c r="A63" s="5"/>
      <c r="B63" s="40" t="s">
        <v>355</v>
      </c>
      <c r="C63" s="30" t="s">
        <v>147</v>
      </c>
      <c r="D63" s="54" t="s">
        <v>15</v>
      </c>
      <c r="E63" s="30" t="s">
        <v>354</v>
      </c>
      <c r="F63" s="14">
        <f t="shared" si="45"/>
        <v>0</v>
      </c>
      <c r="G63" s="28"/>
      <c r="H63" s="28"/>
      <c r="I63" s="28"/>
      <c r="J63" s="14">
        <f t="shared" si="46"/>
        <v>0</v>
      </c>
      <c r="K63" s="28"/>
      <c r="L63" s="28"/>
      <c r="M63" s="28"/>
      <c r="N63" s="14">
        <f t="shared" si="38"/>
        <v>12910.8</v>
      </c>
      <c r="O63" s="28">
        <v>12910.8</v>
      </c>
      <c r="P63" s="28"/>
      <c r="Q63" s="28"/>
      <c r="R63" s="14">
        <f t="shared" si="39"/>
        <v>0</v>
      </c>
      <c r="S63" s="28"/>
      <c r="T63" s="28"/>
      <c r="U63" s="28"/>
      <c r="V63" s="69" t="e">
        <f t="shared" si="3"/>
        <v>#DIV/0!</v>
      </c>
    </row>
    <row r="64" spans="1:101" ht="68.45" customHeight="1" x14ac:dyDescent="0.25">
      <c r="A64" s="5"/>
      <c r="B64" s="40" t="s">
        <v>161</v>
      </c>
      <c r="C64" s="30" t="s">
        <v>148</v>
      </c>
      <c r="D64" s="54" t="s">
        <v>356</v>
      </c>
      <c r="E64" s="30" t="s">
        <v>156</v>
      </c>
      <c r="F64" s="14">
        <f t="shared" ref="F64:F66" si="47">G64+H64+I64</f>
        <v>510274</v>
      </c>
      <c r="G64" s="28">
        <v>21571</v>
      </c>
      <c r="H64" s="28">
        <v>488703</v>
      </c>
      <c r="I64" s="28"/>
      <c r="J64" s="14">
        <f t="shared" si="46"/>
        <v>278584.5</v>
      </c>
      <c r="K64" s="28">
        <v>11776.7</v>
      </c>
      <c r="L64" s="28">
        <v>266807.8</v>
      </c>
      <c r="M64" s="28"/>
      <c r="N64" s="14">
        <f t="shared" ref="N64:N66" si="48">O64+P64+Q64</f>
        <v>565529.30000000005</v>
      </c>
      <c r="O64" s="28">
        <v>23906.799999999999</v>
      </c>
      <c r="P64" s="28">
        <v>541622.5</v>
      </c>
      <c r="Q64" s="28"/>
      <c r="R64" s="14">
        <f t="shared" ref="R64:R66" si="49">S64+T64+U64</f>
        <v>0</v>
      </c>
      <c r="S64" s="28">
        <v>0</v>
      </c>
      <c r="T64" s="28">
        <v>0</v>
      </c>
      <c r="U64" s="28"/>
      <c r="V64" s="69">
        <f t="shared" si="3"/>
        <v>0.54600000000000004</v>
      </c>
      <c r="W64" s="49"/>
      <c r="X64" s="49"/>
    </row>
    <row r="65" spans="1:101" ht="77.25" customHeight="1" x14ac:dyDescent="0.25">
      <c r="A65" s="5"/>
      <c r="B65" s="40" t="s">
        <v>161</v>
      </c>
      <c r="C65" s="30" t="s">
        <v>148</v>
      </c>
      <c r="D65" s="54" t="s">
        <v>356</v>
      </c>
      <c r="E65" s="30" t="s">
        <v>295</v>
      </c>
      <c r="F65" s="14">
        <f t="shared" si="47"/>
        <v>551621.30000000005</v>
      </c>
      <c r="G65" s="28">
        <v>551621.30000000005</v>
      </c>
      <c r="H65" s="28"/>
      <c r="I65" s="28"/>
      <c r="J65" s="14">
        <f t="shared" si="46"/>
        <v>35057.800000000003</v>
      </c>
      <c r="K65" s="28">
        <v>35057.82</v>
      </c>
      <c r="L65" s="28"/>
      <c r="M65" s="28"/>
      <c r="N65" s="14">
        <f t="shared" si="48"/>
        <v>304496.59999999998</v>
      </c>
      <c r="O65" s="28">
        <v>304496.62</v>
      </c>
      <c r="P65" s="28"/>
      <c r="Q65" s="28"/>
      <c r="R65" s="14">
        <f t="shared" si="49"/>
        <v>0</v>
      </c>
      <c r="S65" s="28"/>
      <c r="T65" s="28"/>
      <c r="U65" s="28"/>
      <c r="V65" s="69">
        <f t="shared" si="3"/>
        <v>6.4000000000000001E-2</v>
      </c>
    </row>
    <row r="66" spans="1:101" ht="66.75" customHeight="1" x14ac:dyDescent="0.25">
      <c r="A66" s="5"/>
      <c r="B66" s="40" t="s">
        <v>161</v>
      </c>
      <c r="C66" s="30" t="s">
        <v>147</v>
      </c>
      <c r="D66" s="54" t="s">
        <v>15</v>
      </c>
      <c r="E66" s="30" t="s">
        <v>295</v>
      </c>
      <c r="F66" s="14">
        <f t="shared" si="47"/>
        <v>0</v>
      </c>
      <c r="G66" s="28"/>
      <c r="H66" s="28"/>
      <c r="I66" s="28"/>
      <c r="J66" s="14">
        <f t="shared" si="46"/>
        <v>0</v>
      </c>
      <c r="K66" s="28"/>
      <c r="L66" s="28"/>
      <c r="M66" s="28"/>
      <c r="N66" s="14">
        <f t="shared" si="48"/>
        <v>564882.80000000005</v>
      </c>
      <c r="O66" s="28">
        <v>564882.80000000005</v>
      </c>
      <c r="P66" s="28"/>
      <c r="Q66" s="28"/>
      <c r="R66" s="14">
        <f t="shared" si="49"/>
        <v>0</v>
      </c>
      <c r="S66" s="28"/>
      <c r="T66" s="28"/>
      <c r="U66" s="28"/>
      <c r="V66" s="69" t="e">
        <f t="shared" si="3"/>
        <v>#DIV/0!</v>
      </c>
    </row>
    <row r="67" spans="1:101" ht="33.6" customHeight="1" x14ac:dyDescent="0.25">
      <c r="A67" s="9" t="s">
        <v>37</v>
      </c>
      <c r="B67" s="10" t="s">
        <v>38</v>
      </c>
      <c r="C67" s="18" t="s">
        <v>12</v>
      </c>
      <c r="D67" s="18" t="s">
        <v>12</v>
      </c>
      <c r="E67" s="18" t="s">
        <v>12</v>
      </c>
      <c r="F67" s="19">
        <f>G67+H67+I67</f>
        <v>1567031.1</v>
      </c>
      <c r="G67" s="19">
        <f>G68+G79+G83+G87+G90</f>
        <v>645736.30000000005</v>
      </c>
      <c r="H67" s="19">
        <f>H68+H79+H83+H87+H90</f>
        <v>915571</v>
      </c>
      <c r="I67" s="19">
        <f>I68+I79+I83+I87+I90</f>
        <v>5723.8</v>
      </c>
      <c r="J67" s="19">
        <f>K67+L67+M67</f>
        <v>1539121.5</v>
      </c>
      <c r="K67" s="19">
        <f>K68+K79+K83+K87+K90</f>
        <v>645425.19999999995</v>
      </c>
      <c r="L67" s="19">
        <f>L68+L79+L83+L87+L90</f>
        <v>891434.5</v>
      </c>
      <c r="M67" s="19">
        <f>M68+M79+M83+M87+M90</f>
        <v>2261.8000000000002</v>
      </c>
      <c r="N67" s="19">
        <f t="shared" si="38"/>
        <v>180637.5</v>
      </c>
      <c r="O67" s="19">
        <f>O68+O79+O83+O87+O90</f>
        <v>52419.1</v>
      </c>
      <c r="P67" s="19">
        <f>P68+P79+P83+P87+P90</f>
        <v>78218.399999999994</v>
      </c>
      <c r="Q67" s="19">
        <f>Q68+Q79+Q83+Q87+Q90</f>
        <v>50000</v>
      </c>
      <c r="R67" s="19">
        <f t="shared" si="39"/>
        <v>97475.6</v>
      </c>
      <c r="S67" s="19">
        <f>S68+S79+S83+S87+S90</f>
        <v>8772.7999999999993</v>
      </c>
      <c r="T67" s="19">
        <f>T68+T79+T83+T87+T90</f>
        <v>88702.8</v>
      </c>
      <c r="U67" s="19">
        <f>U68+U79+U83+U87+U90</f>
        <v>0</v>
      </c>
      <c r="V67" s="71">
        <f t="shared" si="3"/>
        <v>0.98199999999999998</v>
      </c>
    </row>
    <row r="68" spans="1:101" ht="31.9" customHeight="1" x14ac:dyDescent="0.25">
      <c r="A68" s="5" t="s">
        <v>39</v>
      </c>
      <c r="B68" s="13" t="s">
        <v>40</v>
      </c>
      <c r="C68" s="22" t="s">
        <v>12</v>
      </c>
      <c r="D68" s="22" t="s">
        <v>12</v>
      </c>
      <c r="E68" s="22" t="s">
        <v>12</v>
      </c>
      <c r="F68" s="14">
        <f t="shared" si="28"/>
        <v>1283837.2</v>
      </c>
      <c r="G68" s="14">
        <f>SUM(G70:G78)</f>
        <v>635229.1</v>
      </c>
      <c r="H68" s="14">
        <f>SUM(H70:H78)</f>
        <v>644397.19999999995</v>
      </c>
      <c r="I68" s="14">
        <f>SUM(I70:I78)</f>
        <v>4210.8999999999996</v>
      </c>
      <c r="J68" s="14">
        <f>K68+L68+M68</f>
        <v>1265470.2</v>
      </c>
      <c r="K68" s="14">
        <f>SUM(K70:K78)</f>
        <v>635229.1</v>
      </c>
      <c r="L68" s="14">
        <f>SUM(L70:L78)</f>
        <v>629397.19999999995</v>
      </c>
      <c r="M68" s="14">
        <f>SUM(M70:M78)</f>
        <v>843.9</v>
      </c>
      <c r="N68" s="14">
        <f>O68+P68+Q68</f>
        <v>100000</v>
      </c>
      <c r="O68" s="14">
        <f>SUM(O70:O78)</f>
        <v>50000</v>
      </c>
      <c r="P68" s="14">
        <f>SUM(P70:P78)</f>
        <v>0</v>
      </c>
      <c r="Q68" s="14">
        <f>SUM(Q70:Q78)</f>
        <v>50000</v>
      </c>
      <c r="R68" s="14">
        <f>SUM(R70:R77)</f>
        <v>0</v>
      </c>
      <c r="S68" s="14">
        <f>SUM(S70:S78)</f>
        <v>0</v>
      </c>
      <c r="T68" s="14">
        <f>SUM(T70:T78)</f>
        <v>0</v>
      </c>
      <c r="U68" s="14">
        <f>SUM(U70:U78)</f>
        <v>0</v>
      </c>
      <c r="V68" s="69">
        <f t="shared" si="3"/>
        <v>0.98599999999999999</v>
      </c>
      <c r="X68" s="49"/>
      <c r="Y68" s="49"/>
      <c r="Z68" s="49"/>
      <c r="AA68" s="49"/>
    </row>
    <row r="69" spans="1:101" ht="18.75" x14ac:dyDescent="0.25">
      <c r="A69" s="7"/>
      <c r="B69" s="15" t="s">
        <v>14</v>
      </c>
      <c r="C69" s="21"/>
      <c r="D69" s="21"/>
      <c r="E69" s="21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69"/>
      <c r="X69" s="49"/>
    </row>
    <row r="70" spans="1:101" ht="102" customHeight="1" x14ac:dyDescent="0.25">
      <c r="A70" s="7"/>
      <c r="B70" s="40" t="s">
        <v>210</v>
      </c>
      <c r="C70" s="30" t="s">
        <v>164</v>
      </c>
      <c r="D70" s="54" t="s">
        <v>331</v>
      </c>
      <c r="E70" s="86" t="s">
        <v>209</v>
      </c>
      <c r="F70" s="14">
        <f t="shared" si="28"/>
        <v>40922.300000000003</v>
      </c>
      <c r="G70" s="28">
        <v>1227.7</v>
      </c>
      <c r="H70" s="28">
        <v>39694.6</v>
      </c>
      <c r="I70" s="28"/>
      <c r="J70" s="14">
        <f t="shared" ref="J70:J78" si="50">K70+L70+M70</f>
        <v>40922.300000000003</v>
      </c>
      <c r="K70" s="28">
        <v>1227.7</v>
      </c>
      <c r="L70" s="28">
        <v>39694.6</v>
      </c>
      <c r="M70" s="28"/>
      <c r="N70" s="14">
        <f t="shared" ref="N70:N79" si="51">O70+P70+Q70</f>
        <v>0</v>
      </c>
      <c r="O70" s="28">
        <v>0</v>
      </c>
      <c r="P70" s="28">
        <v>0</v>
      </c>
      <c r="Q70" s="28"/>
      <c r="R70" s="14">
        <f t="shared" ref="R70:R79" si="52">S70+T70+U70</f>
        <v>0</v>
      </c>
      <c r="S70" s="28">
        <v>0</v>
      </c>
      <c r="T70" s="28"/>
      <c r="U70" s="28"/>
      <c r="V70" s="69">
        <f t="shared" si="3"/>
        <v>1</v>
      </c>
    </row>
    <row r="71" spans="1:101" ht="71.25" customHeight="1" x14ac:dyDescent="0.25">
      <c r="A71" s="7"/>
      <c r="B71" s="40" t="s">
        <v>351</v>
      </c>
      <c r="C71" s="30" t="s">
        <v>148</v>
      </c>
      <c r="D71" s="54" t="s">
        <v>356</v>
      </c>
      <c r="E71" s="86" t="s">
        <v>350</v>
      </c>
      <c r="F71" s="14">
        <f t="shared" si="28"/>
        <v>15000</v>
      </c>
      <c r="G71" s="28"/>
      <c r="H71" s="28">
        <v>15000</v>
      </c>
      <c r="I71" s="28"/>
      <c r="J71" s="14">
        <f t="shared" si="50"/>
        <v>0</v>
      </c>
      <c r="K71" s="28"/>
      <c r="L71" s="28"/>
      <c r="M71" s="28"/>
      <c r="N71" s="14">
        <f t="shared" si="51"/>
        <v>0</v>
      </c>
      <c r="O71" s="28"/>
      <c r="P71" s="28"/>
      <c r="Q71" s="28"/>
      <c r="R71" s="14">
        <f t="shared" si="52"/>
        <v>0</v>
      </c>
      <c r="S71" s="28"/>
      <c r="T71" s="28"/>
      <c r="U71" s="28"/>
      <c r="V71" s="70">
        <f t="shared" si="3"/>
        <v>0</v>
      </c>
      <c r="W71" s="94"/>
      <c r="X71" s="94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  <c r="BM71" s="94"/>
      <c r="BN71" s="94"/>
      <c r="BO71" s="94"/>
      <c r="BP71" s="94"/>
      <c r="BQ71" s="94"/>
      <c r="BR71" s="94"/>
      <c r="BS71" s="94"/>
      <c r="BT71" s="94"/>
      <c r="BU71" s="94"/>
      <c r="BV71" s="94"/>
      <c r="BW71" s="94"/>
      <c r="BX71" s="94"/>
      <c r="BY71" s="94"/>
      <c r="BZ71" s="94"/>
      <c r="CA71" s="94"/>
      <c r="CB71" s="94"/>
      <c r="CC71" s="94"/>
      <c r="CD71" s="94"/>
      <c r="CE71" s="94"/>
      <c r="CF71" s="94"/>
      <c r="CG71" s="94"/>
      <c r="CH71" s="94"/>
      <c r="CI71" s="94"/>
      <c r="CJ71" s="94"/>
      <c r="CK71" s="94"/>
      <c r="CL71" s="94"/>
      <c r="CM71" s="94"/>
      <c r="CN71" s="94"/>
      <c r="CO71" s="94"/>
      <c r="CP71" s="94"/>
      <c r="CQ71" s="94"/>
      <c r="CR71" s="94"/>
      <c r="CS71" s="94"/>
      <c r="CT71" s="94"/>
      <c r="CU71" s="94"/>
      <c r="CV71" s="94"/>
      <c r="CW71" s="94"/>
    </row>
    <row r="72" spans="1:101" ht="74.45" customHeight="1" x14ac:dyDescent="0.25">
      <c r="A72" s="7"/>
      <c r="B72" s="40" t="s">
        <v>212</v>
      </c>
      <c r="C72" s="30" t="s">
        <v>148</v>
      </c>
      <c r="D72" s="54" t="s">
        <v>356</v>
      </c>
      <c r="E72" s="86" t="s">
        <v>211</v>
      </c>
      <c r="F72" s="14">
        <f t="shared" si="28"/>
        <v>3000</v>
      </c>
      <c r="G72" s="28">
        <v>0</v>
      </c>
      <c r="H72" s="28"/>
      <c r="I72" s="28">
        <v>3000</v>
      </c>
      <c r="J72" s="14">
        <f t="shared" si="50"/>
        <v>0</v>
      </c>
      <c r="K72" s="28"/>
      <c r="L72" s="28"/>
      <c r="M72" s="28">
        <v>0</v>
      </c>
      <c r="N72" s="14">
        <f t="shared" si="51"/>
        <v>0</v>
      </c>
      <c r="O72" s="28"/>
      <c r="P72" s="28"/>
      <c r="Q72" s="28"/>
      <c r="R72" s="14">
        <f t="shared" si="52"/>
        <v>0</v>
      </c>
      <c r="S72" s="28"/>
      <c r="T72" s="28"/>
      <c r="U72" s="28"/>
      <c r="V72" s="69">
        <f t="shared" si="3"/>
        <v>0</v>
      </c>
    </row>
    <row r="73" spans="1:101" ht="84" customHeight="1" x14ac:dyDescent="0.25">
      <c r="A73" s="7"/>
      <c r="B73" s="40" t="s">
        <v>189</v>
      </c>
      <c r="C73" s="30" t="s">
        <v>164</v>
      </c>
      <c r="D73" s="54" t="s">
        <v>331</v>
      </c>
      <c r="E73" s="86" t="s">
        <v>188</v>
      </c>
      <c r="F73" s="14">
        <f t="shared" ref="F73" si="53">G73+H73+I73</f>
        <v>12000</v>
      </c>
      <c r="G73" s="28">
        <v>1560</v>
      </c>
      <c r="H73" s="28">
        <v>10440</v>
      </c>
      <c r="I73" s="28"/>
      <c r="J73" s="14">
        <f t="shared" si="50"/>
        <v>12000</v>
      </c>
      <c r="K73" s="28">
        <v>1560</v>
      </c>
      <c r="L73" s="28">
        <v>10440</v>
      </c>
      <c r="M73" s="28"/>
      <c r="N73" s="14">
        <f t="shared" ref="N73" si="54">O73+P73+Q73</f>
        <v>0</v>
      </c>
      <c r="O73" s="28">
        <v>0</v>
      </c>
      <c r="P73" s="28">
        <v>0</v>
      </c>
      <c r="Q73" s="28"/>
      <c r="R73" s="14">
        <f t="shared" ref="R73" si="55">S73+T73+U73</f>
        <v>0</v>
      </c>
      <c r="S73" s="28">
        <v>0</v>
      </c>
      <c r="T73" s="28"/>
      <c r="U73" s="28"/>
      <c r="V73" s="69">
        <f t="shared" si="3"/>
        <v>1</v>
      </c>
    </row>
    <row r="74" spans="1:101" ht="72.75" customHeight="1" x14ac:dyDescent="0.25">
      <c r="A74" s="7"/>
      <c r="B74" s="40" t="s">
        <v>144</v>
      </c>
      <c r="C74" s="30" t="s">
        <v>148</v>
      </c>
      <c r="D74" s="54" t="s">
        <v>356</v>
      </c>
      <c r="E74" s="86" t="s">
        <v>143</v>
      </c>
      <c r="F74" s="14">
        <f>G74+H74+I74</f>
        <v>597775.69999999995</v>
      </c>
      <c r="G74" s="28">
        <v>17915.3</v>
      </c>
      <c r="H74" s="28">
        <v>579262.6</v>
      </c>
      <c r="I74" s="28">
        <v>597.79999999999995</v>
      </c>
      <c r="J74" s="14">
        <f t="shared" si="50"/>
        <v>597775.69999999995</v>
      </c>
      <c r="K74" s="28">
        <v>17915.3</v>
      </c>
      <c r="L74" s="28">
        <v>579262.6</v>
      </c>
      <c r="M74" s="28">
        <v>597.79999999999995</v>
      </c>
      <c r="N74" s="14">
        <f t="shared" si="51"/>
        <v>0</v>
      </c>
      <c r="O74" s="28">
        <v>0</v>
      </c>
      <c r="P74" s="28">
        <v>0</v>
      </c>
      <c r="Q74" s="28">
        <v>0</v>
      </c>
      <c r="R74" s="14">
        <f t="shared" si="52"/>
        <v>0</v>
      </c>
      <c r="S74" s="28">
        <v>0</v>
      </c>
      <c r="T74" s="28"/>
      <c r="U74" s="28"/>
      <c r="V74" s="69">
        <f t="shared" si="3"/>
        <v>1</v>
      </c>
    </row>
    <row r="75" spans="1:101" ht="73.900000000000006" customHeight="1" x14ac:dyDescent="0.25">
      <c r="A75" s="7"/>
      <c r="B75" s="40" t="s">
        <v>303</v>
      </c>
      <c r="C75" s="30" t="s">
        <v>148</v>
      </c>
      <c r="D75" s="54" t="s">
        <v>356</v>
      </c>
      <c r="E75" s="86" t="s">
        <v>302</v>
      </c>
      <c r="F75" s="14">
        <f>G75+H75+I75</f>
        <v>504304.2</v>
      </c>
      <c r="G75" s="28">
        <v>503799.9</v>
      </c>
      <c r="H75" s="28"/>
      <c r="I75" s="28">
        <v>504.3</v>
      </c>
      <c r="J75" s="14">
        <f t="shared" si="50"/>
        <v>503937.2</v>
      </c>
      <c r="K75" s="28">
        <v>503799.9</v>
      </c>
      <c r="L75" s="28"/>
      <c r="M75" s="28">
        <v>137.30000000000001</v>
      </c>
      <c r="N75" s="14">
        <f t="shared" si="51"/>
        <v>0</v>
      </c>
      <c r="O75" s="28"/>
      <c r="P75" s="28"/>
      <c r="Q75" s="28"/>
      <c r="R75" s="14">
        <f t="shared" si="52"/>
        <v>0</v>
      </c>
      <c r="S75" s="28"/>
      <c r="T75" s="28"/>
      <c r="U75" s="28"/>
      <c r="V75" s="69">
        <f t="shared" si="3"/>
        <v>0.999</v>
      </c>
    </row>
    <row r="76" spans="1:101" ht="51.6" customHeight="1" x14ac:dyDescent="0.25">
      <c r="A76" s="7"/>
      <c r="B76" s="40" t="s">
        <v>163</v>
      </c>
      <c r="C76" s="30" t="s">
        <v>164</v>
      </c>
      <c r="D76" s="54" t="s">
        <v>331</v>
      </c>
      <c r="E76" s="86" t="s">
        <v>304</v>
      </c>
      <c r="F76" s="14">
        <f t="shared" si="28"/>
        <v>0</v>
      </c>
      <c r="G76" s="28"/>
      <c r="H76" s="28"/>
      <c r="I76" s="28"/>
      <c r="J76" s="14">
        <f t="shared" si="50"/>
        <v>0</v>
      </c>
      <c r="K76" s="28"/>
      <c r="L76" s="28"/>
      <c r="M76" s="28"/>
      <c r="N76" s="14">
        <f t="shared" si="51"/>
        <v>100000</v>
      </c>
      <c r="O76" s="28">
        <v>50000</v>
      </c>
      <c r="P76" s="28"/>
      <c r="Q76" s="28">
        <v>50000</v>
      </c>
      <c r="R76" s="14">
        <f t="shared" si="52"/>
        <v>0</v>
      </c>
      <c r="S76" s="28"/>
      <c r="T76" s="28"/>
      <c r="U76" s="28"/>
      <c r="V76" s="69" t="e">
        <f t="shared" si="3"/>
        <v>#DIV/0!</v>
      </c>
    </row>
    <row r="77" spans="1:101" ht="59.45" customHeight="1" x14ac:dyDescent="0.25">
      <c r="A77" s="7"/>
      <c r="B77" s="40" t="s">
        <v>306</v>
      </c>
      <c r="C77" s="30" t="s">
        <v>164</v>
      </c>
      <c r="D77" s="54" t="s">
        <v>331</v>
      </c>
      <c r="E77" s="86" t="s">
        <v>305</v>
      </c>
      <c r="F77" s="14">
        <f t="shared" si="28"/>
        <v>108835</v>
      </c>
      <c r="G77" s="28">
        <v>108726.2</v>
      </c>
      <c r="H77" s="28"/>
      <c r="I77" s="28">
        <v>108.8</v>
      </c>
      <c r="J77" s="14">
        <f t="shared" si="50"/>
        <v>108835</v>
      </c>
      <c r="K77" s="28">
        <v>108726.2</v>
      </c>
      <c r="L77" s="28"/>
      <c r="M77" s="28">
        <v>108.8</v>
      </c>
      <c r="N77" s="14">
        <f t="shared" si="51"/>
        <v>0</v>
      </c>
      <c r="O77" s="28"/>
      <c r="P77" s="28"/>
      <c r="Q77" s="28"/>
      <c r="R77" s="14">
        <f t="shared" si="52"/>
        <v>0</v>
      </c>
      <c r="S77" s="28"/>
      <c r="T77" s="28"/>
      <c r="U77" s="28"/>
      <c r="V77" s="69">
        <f t="shared" si="3"/>
        <v>1</v>
      </c>
    </row>
    <row r="78" spans="1:101" ht="110.25" customHeight="1" x14ac:dyDescent="0.25">
      <c r="A78" s="7"/>
      <c r="B78" s="40" t="s">
        <v>223</v>
      </c>
      <c r="C78" s="30" t="s">
        <v>164</v>
      </c>
      <c r="D78" s="54" t="s">
        <v>331</v>
      </c>
      <c r="E78" s="86" t="s">
        <v>222</v>
      </c>
      <c r="F78" s="14">
        <f t="shared" ref="F78" si="56">G78+H78+I78</f>
        <v>2000</v>
      </c>
      <c r="G78" s="28">
        <v>2000</v>
      </c>
      <c r="H78" s="28"/>
      <c r="I78" s="28"/>
      <c r="J78" s="14">
        <f t="shared" si="50"/>
        <v>2000</v>
      </c>
      <c r="K78" s="28">
        <v>2000</v>
      </c>
      <c r="L78" s="28"/>
      <c r="M78" s="28"/>
      <c r="N78" s="14">
        <f t="shared" ref="N78" si="57">O78+P78+Q78</f>
        <v>0</v>
      </c>
      <c r="O78" s="28"/>
      <c r="P78" s="28"/>
      <c r="Q78" s="28"/>
      <c r="R78" s="14">
        <f t="shared" ref="R78" si="58">S78+T78+U78</f>
        <v>0</v>
      </c>
      <c r="S78" s="28"/>
      <c r="T78" s="28"/>
      <c r="U78" s="28"/>
      <c r="V78" s="69">
        <f t="shared" si="3"/>
        <v>1</v>
      </c>
    </row>
    <row r="79" spans="1:101" ht="34.5" customHeight="1" x14ac:dyDescent="0.25">
      <c r="A79" s="5" t="s">
        <v>41</v>
      </c>
      <c r="B79" s="13" t="s">
        <v>46</v>
      </c>
      <c r="C79" s="16" t="s">
        <v>12</v>
      </c>
      <c r="D79" s="16" t="s">
        <v>12</v>
      </c>
      <c r="E79" s="16" t="s">
        <v>12</v>
      </c>
      <c r="F79" s="14">
        <f t="shared" si="28"/>
        <v>13633.9</v>
      </c>
      <c r="G79" s="14">
        <f>SUM(G81:G82)</f>
        <v>418.5</v>
      </c>
      <c r="H79" s="14">
        <f>SUM(H81:H82)</f>
        <v>12607.1</v>
      </c>
      <c r="I79" s="14">
        <f>SUM(I81:I82)</f>
        <v>608.29999999999995</v>
      </c>
      <c r="J79" s="14">
        <f t="shared" ref="J79" si="59">K79+L79+M79</f>
        <v>13605.3</v>
      </c>
      <c r="K79" s="14">
        <f>SUM(K81:K82)</f>
        <v>389.9</v>
      </c>
      <c r="L79" s="14">
        <f>SUM(L81:L82)</f>
        <v>12607.1</v>
      </c>
      <c r="M79" s="14">
        <f>SUM(M81:M82)</f>
        <v>608.29999999999995</v>
      </c>
      <c r="N79" s="14">
        <f t="shared" si="51"/>
        <v>0</v>
      </c>
      <c r="O79" s="14">
        <f>SUM(O81:O82)</f>
        <v>0</v>
      </c>
      <c r="P79" s="14">
        <f>SUM(P81:P82)</f>
        <v>0</v>
      </c>
      <c r="Q79" s="14">
        <f>SUM(Q81:Q82)</f>
        <v>0</v>
      </c>
      <c r="R79" s="14">
        <f t="shared" si="52"/>
        <v>0</v>
      </c>
      <c r="S79" s="14">
        <f>SUM(S81:S82)</f>
        <v>0</v>
      </c>
      <c r="T79" s="14">
        <f>SUM(T81:T82)</f>
        <v>0</v>
      </c>
      <c r="U79" s="14">
        <f>SUM(U81:U82)</f>
        <v>0</v>
      </c>
      <c r="V79" s="69">
        <f t="shared" si="3"/>
        <v>0.998</v>
      </c>
    </row>
    <row r="80" spans="1:101" ht="18.75" x14ac:dyDescent="0.25">
      <c r="A80" s="7"/>
      <c r="B80" s="15" t="s">
        <v>14</v>
      </c>
      <c r="C80" s="21"/>
      <c r="D80" s="21"/>
      <c r="E80" s="21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69"/>
    </row>
    <row r="81" spans="1:101" ht="76.150000000000006" customHeight="1" x14ac:dyDescent="0.25">
      <c r="A81" s="7"/>
      <c r="B81" s="40" t="s">
        <v>214</v>
      </c>
      <c r="C81" s="30" t="s">
        <v>148</v>
      </c>
      <c r="D81" s="54" t="s">
        <v>356</v>
      </c>
      <c r="E81" s="86" t="s">
        <v>213</v>
      </c>
      <c r="F81" s="14">
        <f t="shared" si="28"/>
        <v>9021.2000000000007</v>
      </c>
      <c r="G81" s="28">
        <v>280.10000000000002</v>
      </c>
      <c r="H81" s="28">
        <v>8132.8</v>
      </c>
      <c r="I81" s="28">
        <v>608.29999999999995</v>
      </c>
      <c r="J81" s="14">
        <f t="shared" ref="J81:J82" si="60">SUM(K81:M81)</f>
        <v>8992.6</v>
      </c>
      <c r="K81" s="28">
        <v>251.5</v>
      </c>
      <c r="L81" s="28">
        <v>8132.79</v>
      </c>
      <c r="M81" s="28">
        <v>608.29999999999995</v>
      </c>
      <c r="N81" s="14">
        <f t="shared" ref="N81:N83" si="61">O81+P81+Q81</f>
        <v>0</v>
      </c>
      <c r="O81" s="28">
        <v>0</v>
      </c>
      <c r="P81" s="28">
        <v>0</v>
      </c>
      <c r="Q81" s="28"/>
      <c r="R81" s="14">
        <f t="shared" ref="R81:R83" si="62">S81+T81+U81</f>
        <v>0</v>
      </c>
      <c r="S81" s="28">
        <v>0</v>
      </c>
      <c r="T81" s="28"/>
      <c r="U81" s="28"/>
      <c r="V81" s="69">
        <f t="shared" si="3"/>
        <v>0.997</v>
      </c>
    </row>
    <row r="82" spans="1:101" ht="102" customHeight="1" x14ac:dyDescent="0.25">
      <c r="A82" s="7"/>
      <c r="B82" s="40" t="s">
        <v>215</v>
      </c>
      <c r="C82" s="30" t="s">
        <v>164</v>
      </c>
      <c r="D82" s="54" t="s">
        <v>331</v>
      </c>
      <c r="E82" s="86" t="s">
        <v>216</v>
      </c>
      <c r="F82" s="14">
        <f t="shared" si="28"/>
        <v>4612.7</v>
      </c>
      <c r="G82" s="28">
        <v>138.4</v>
      </c>
      <c r="H82" s="28">
        <v>4474.3</v>
      </c>
      <c r="I82" s="28">
        <v>0</v>
      </c>
      <c r="J82" s="14">
        <f t="shared" si="60"/>
        <v>4612.7</v>
      </c>
      <c r="K82" s="28">
        <v>138.4</v>
      </c>
      <c r="L82" s="28">
        <v>4474.3</v>
      </c>
      <c r="M82" s="28"/>
      <c r="N82" s="14">
        <f t="shared" si="61"/>
        <v>0</v>
      </c>
      <c r="O82" s="28">
        <v>0</v>
      </c>
      <c r="P82" s="28">
        <v>0</v>
      </c>
      <c r="Q82" s="28">
        <v>0</v>
      </c>
      <c r="R82" s="14">
        <f t="shared" si="62"/>
        <v>0</v>
      </c>
      <c r="S82" s="28">
        <v>0</v>
      </c>
      <c r="T82" s="28"/>
      <c r="U82" s="28">
        <v>0</v>
      </c>
      <c r="V82" s="69">
        <f t="shared" si="3"/>
        <v>1</v>
      </c>
    </row>
    <row r="83" spans="1:101" ht="46.5" customHeight="1" x14ac:dyDescent="0.25">
      <c r="A83" s="5" t="s">
        <v>45</v>
      </c>
      <c r="B83" s="13" t="s">
        <v>42</v>
      </c>
      <c r="C83" s="16" t="s">
        <v>12</v>
      </c>
      <c r="D83" s="16" t="s">
        <v>12</v>
      </c>
      <c r="E83" s="16" t="s">
        <v>12</v>
      </c>
      <c r="F83" s="14">
        <f t="shared" si="28"/>
        <v>9004.7999999999993</v>
      </c>
      <c r="G83" s="14">
        <f>SUM(G85:G86)</f>
        <v>2299.1999999999998</v>
      </c>
      <c r="H83" s="14">
        <f>SUM(H85:H86)</f>
        <v>6705.6</v>
      </c>
      <c r="I83" s="14">
        <f>SUM(I85:I86)</f>
        <v>0</v>
      </c>
      <c r="J83" s="14">
        <f t="shared" ref="J83" si="63">K83+L83+M83</f>
        <v>9004.7999999999993</v>
      </c>
      <c r="K83" s="14">
        <f>SUM(K85:K86)</f>
        <v>2299.1999999999998</v>
      </c>
      <c r="L83" s="14">
        <f>SUM(L85:L86)</f>
        <v>6705.6</v>
      </c>
      <c r="M83" s="14">
        <f>SUM(M85:M86)</f>
        <v>0</v>
      </c>
      <c r="N83" s="14">
        <f t="shared" si="61"/>
        <v>0</v>
      </c>
      <c r="O83" s="14">
        <f>SUM(O85:O86)</f>
        <v>0</v>
      </c>
      <c r="P83" s="14">
        <f>SUM(P85:P86)</f>
        <v>0</v>
      </c>
      <c r="Q83" s="14">
        <f>SUM(Q85:Q86)</f>
        <v>0</v>
      </c>
      <c r="R83" s="14">
        <f t="shared" si="62"/>
        <v>0</v>
      </c>
      <c r="S83" s="14">
        <f>SUM(S85:S86)</f>
        <v>0</v>
      </c>
      <c r="T83" s="14">
        <f>SUM(T85:T86)</f>
        <v>0</v>
      </c>
      <c r="U83" s="14">
        <f>SUM(U85:U86)</f>
        <v>0</v>
      </c>
      <c r="V83" s="69">
        <f t="shared" si="3"/>
        <v>1</v>
      </c>
    </row>
    <row r="84" spans="1:101" ht="18.75" x14ac:dyDescent="0.25">
      <c r="A84" s="7"/>
      <c r="B84" s="15" t="s">
        <v>14</v>
      </c>
      <c r="C84" s="21"/>
      <c r="D84" s="21"/>
      <c r="E84" s="21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69"/>
    </row>
    <row r="85" spans="1:101" ht="74.45" customHeight="1" x14ac:dyDescent="0.25">
      <c r="A85" s="7"/>
      <c r="B85" s="40" t="s">
        <v>219</v>
      </c>
      <c r="C85" s="30" t="s">
        <v>164</v>
      </c>
      <c r="D85" s="54" t="s">
        <v>43</v>
      </c>
      <c r="E85" s="86" t="s">
        <v>217</v>
      </c>
      <c r="F85" s="14">
        <f t="shared" si="28"/>
        <v>6913</v>
      </c>
      <c r="G85" s="28">
        <v>207.39</v>
      </c>
      <c r="H85" s="28">
        <v>6705.59</v>
      </c>
      <c r="I85" s="28"/>
      <c r="J85" s="14">
        <f t="shared" ref="J85:J86" si="64">SUM(K85:M85)</f>
        <v>6913</v>
      </c>
      <c r="K85" s="28">
        <v>207.4</v>
      </c>
      <c r="L85" s="28">
        <v>6705.6</v>
      </c>
      <c r="M85" s="28"/>
      <c r="N85" s="14">
        <f t="shared" ref="N85:N87" si="65">O85+P85+Q85</f>
        <v>0</v>
      </c>
      <c r="O85" s="28">
        <v>0</v>
      </c>
      <c r="P85" s="28">
        <v>0</v>
      </c>
      <c r="Q85" s="28"/>
      <c r="R85" s="14">
        <f t="shared" ref="R85:R87" si="66">S85+T85+U85</f>
        <v>0</v>
      </c>
      <c r="S85" s="28">
        <v>0</v>
      </c>
      <c r="T85" s="28"/>
      <c r="U85" s="28"/>
      <c r="V85" s="69">
        <f t="shared" ref="V85:V145" si="67">J85/F85</f>
        <v>1</v>
      </c>
    </row>
    <row r="86" spans="1:101" ht="75" customHeight="1" x14ac:dyDescent="0.25">
      <c r="A86" s="7"/>
      <c r="B86" s="40" t="s">
        <v>44</v>
      </c>
      <c r="C86" s="30" t="s">
        <v>164</v>
      </c>
      <c r="D86" s="54" t="s">
        <v>43</v>
      </c>
      <c r="E86" s="86" t="s">
        <v>218</v>
      </c>
      <c r="F86" s="14">
        <f t="shared" si="28"/>
        <v>2091.8000000000002</v>
      </c>
      <c r="G86" s="28">
        <v>2091.8000000000002</v>
      </c>
      <c r="H86" s="28"/>
      <c r="I86" s="28"/>
      <c r="J86" s="14">
        <f t="shared" si="64"/>
        <v>2091.8000000000002</v>
      </c>
      <c r="K86" s="28">
        <v>2091.8000000000002</v>
      </c>
      <c r="L86" s="28"/>
      <c r="M86" s="28"/>
      <c r="N86" s="14">
        <f t="shared" si="65"/>
        <v>0</v>
      </c>
      <c r="O86" s="28">
        <v>0</v>
      </c>
      <c r="P86" s="28"/>
      <c r="Q86" s="28"/>
      <c r="R86" s="14">
        <f t="shared" si="66"/>
        <v>0</v>
      </c>
      <c r="S86" s="28">
        <v>0</v>
      </c>
      <c r="T86" s="28"/>
      <c r="U86" s="28"/>
      <c r="V86" s="69">
        <f t="shared" si="67"/>
        <v>1</v>
      </c>
    </row>
    <row r="87" spans="1:101" ht="46.9" customHeight="1" x14ac:dyDescent="0.25">
      <c r="A87" s="5" t="s">
        <v>47</v>
      </c>
      <c r="B87" s="13" t="s">
        <v>195</v>
      </c>
      <c r="C87" s="16" t="s">
        <v>12</v>
      </c>
      <c r="D87" s="16" t="s">
        <v>12</v>
      </c>
      <c r="E87" s="16" t="s">
        <v>12</v>
      </c>
      <c r="F87" s="14">
        <f t="shared" si="28"/>
        <v>80541</v>
      </c>
      <c r="G87" s="14">
        <f>SUM(G89:G89)</f>
        <v>2416.1999999999998</v>
      </c>
      <c r="H87" s="14">
        <f>SUM(H89:H89)</f>
        <v>78124.800000000003</v>
      </c>
      <c r="I87" s="14">
        <f>SUM(I89:I89)</f>
        <v>0</v>
      </c>
      <c r="J87" s="14">
        <f t="shared" ref="J87" si="68">K87+L87+M87</f>
        <v>80525.600000000006</v>
      </c>
      <c r="K87" s="14">
        <f>SUM(K89:K89)</f>
        <v>2415.8000000000002</v>
      </c>
      <c r="L87" s="14">
        <f>SUM(L89:L89)</f>
        <v>78109.8</v>
      </c>
      <c r="M87" s="14">
        <f>SUM(M89:M89)</f>
        <v>0</v>
      </c>
      <c r="N87" s="14">
        <f t="shared" si="65"/>
        <v>80637.5</v>
      </c>
      <c r="O87" s="14">
        <f>SUM(O89:O89)</f>
        <v>2419.1</v>
      </c>
      <c r="P87" s="14">
        <f>SUM(P89:P89)</f>
        <v>78218.399999999994</v>
      </c>
      <c r="Q87" s="14">
        <f>SUM(Q89:Q89)</f>
        <v>0</v>
      </c>
      <c r="R87" s="14">
        <f t="shared" si="66"/>
        <v>97475.6</v>
      </c>
      <c r="S87" s="14">
        <f>SUM(S89:S89)</f>
        <v>8772.7999999999993</v>
      </c>
      <c r="T87" s="14">
        <f>SUM(T89:T89)</f>
        <v>88702.8</v>
      </c>
      <c r="U87" s="14">
        <f>SUM(U89:U89)</f>
        <v>0</v>
      </c>
      <c r="V87" s="69">
        <v>0.999</v>
      </c>
    </row>
    <row r="88" spans="1:101" ht="18.75" x14ac:dyDescent="0.25">
      <c r="A88" s="7"/>
      <c r="B88" s="15" t="s">
        <v>14</v>
      </c>
      <c r="C88" s="21"/>
      <c r="D88" s="21"/>
      <c r="E88" s="21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69"/>
    </row>
    <row r="89" spans="1:101" ht="78" customHeight="1" x14ac:dyDescent="0.25">
      <c r="A89" s="7"/>
      <c r="B89" s="40" t="s">
        <v>221</v>
      </c>
      <c r="C89" s="30" t="s">
        <v>164</v>
      </c>
      <c r="D89" s="54" t="s">
        <v>331</v>
      </c>
      <c r="E89" s="30" t="s">
        <v>220</v>
      </c>
      <c r="F89" s="14">
        <f t="shared" si="28"/>
        <v>80541</v>
      </c>
      <c r="G89" s="28">
        <v>2416.1999999999998</v>
      </c>
      <c r="H89" s="28">
        <v>78124.800000000003</v>
      </c>
      <c r="I89" s="28"/>
      <c r="J89" s="14">
        <f>SUM(K89:L89)</f>
        <v>80525.600000000006</v>
      </c>
      <c r="K89" s="28">
        <v>2415.8000000000002</v>
      </c>
      <c r="L89" s="28">
        <v>78109.8</v>
      </c>
      <c r="M89" s="28"/>
      <c r="N89" s="14">
        <f t="shared" ref="N89:N92" si="69">O89+P89+Q89</f>
        <v>80637.5</v>
      </c>
      <c r="O89" s="28">
        <v>2419.1</v>
      </c>
      <c r="P89" s="28">
        <v>78218.399999999994</v>
      </c>
      <c r="Q89" s="28"/>
      <c r="R89" s="14">
        <f t="shared" ref="R89:R92" si="70">S89+T89+U89</f>
        <v>97475.6</v>
      </c>
      <c r="S89" s="28">
        <v>8772.7999999999993</v>
      </c>
      <c r="T89" s="28">
        <v>88702.8</v>
      </c>
      <c r="U89" s="28"/>
      <c r="V89" s="69">
        <v>0.999</v>
      </c>
    </row>
    <row r="90" spans="1:101" s="55" customFormat="1" ht="43.9" customHeight="1" x14ac:dyDescent="0.2">
      <c r="A90" s="5" t="s">
        <v>296</v>
      </c>
      <c r="B90" s="87" t="s">
        <v>297</v>
      </c>
      <c r="C90" s="16" t="s">
        <v>12</v>
      </c>
      <c r="D90" s="53" t="s">
        <v>12</v>
      </c>
      <c r="E90" s="16" t="s">
        <v>12</v>
      </c>
      <c r="F90" s="14">
        <f t="shared" si="28"/>
        <v>180014.2</v>
      </c>
      <c r="G90" s="14">
        <f>G92</f>
        <v>5373.3</v>
      </c>
      <c r="H90" s="14">
        <f t="shared" ref="H90:I90" si="71">H92</f>
        <v>173736.3</v>
      </c>
      <c r="I90" s="14">
        <f t="shared" si="71"/>
        <v>904.6</v>
      </c>
      <c r="J90" s="14">
        <f>SUM(K90:M90)</f>
        <v>170515.6</v>
      </c>
      <c r="K90" s="14">
        <f>K92</f>
        <v>5091.2</v>
      </c>
      <c r="L90" s="14">
        <f t="shared" ref="L90:M90" si="72">L92</f>
        <v>164614.79999999999</v>
      </c>
      <c r="M90" s="14">
        <f t="shared" si="72"/>
        <v>809.6</v>
      </c>
      <c r="N90" s="14">
        <f t="shared" si="69"/>
        <v>0</v>
      </c>
      <c r="O90" s="14">
        <f>O92</f>
        <v>0</v>
      </c>
      <c r="P90" s="14">
        <f t="shared" ref="P90:Q90" si="73">P92</f>
        <v>0</v>
      </c>
      <c r="Q90" s="14">
        <f t="shared" si="73"/>
        <v>0</v>
      </c>
      <c r="R90" s="14">
        <f t="shared" si="70"/>
        <v>0</v>
      </c>
      <c r="S90" s="14">
        <f>S92</f>
        <v>0</v>
      </c>
      <c r="T90" s="14">
        <f t="shared" ref="T90:U90" si="74">T92</f>
        <v>0</v>
      </c>
      <c r="U90" s="14">
        <f t="shared" si="74"/>
        <v>0</v>
      </c>
      <c r="V90" s="69">
        <f>J90/F90</f>
        <v>0.94699999999999995</v>
      </c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  <c r="AT90" s="62"/>
      <c r="AU90" s="62"/>
      <c r="AV90" s="62"/>
      <c r="AW90" s="62"/>
      <c r="AX90" s="62"/>
      <c r="AY90" s="62"/>
      <c r="AZ90" s="62"/>
      <c r="BA90" s="62"/>
      <c r="BB90" s="62"/>
      <c r="BC90" s="62"/>
      <c r="BD90" s="62"/>
      <c r="BE90" s="62"/>
      <c r="BF90" s="62"/>
      <c r="BG90" s="62"/>
      <c r="BH90" s="62"/>
      <c r="BI90" s="62"/>
      <c r="BJ90" s="62"/>
      <c r="BK90" s="62"/>
      <c r="BL90" s="62"/>
      <c r="BM90" s="62"/>
      <c r="BN90" s="62"/>
      <c r="BO90" s="62"/>
      <c r="BP90" s="62"/>
      <c r="BQ90" s="62"/>
      <c r="BR90" s="62"/>
      <c r="BS90" s="62"/>
      <c r="BT90" s="62"/>
      <c r="BU90" s="62"/>
      <c r="BV90" s="62"/>
      <c r="BW90" s="62"/>
      <c r="BX90" s="62"/>
      <c r="BY90" s="62"/>
      <c r="BZ90" s="62"/>
      <c r="CA90" s="62"/>
      <c r="CB90" s="62"/>
      <c r="CC90" s="62"/>
      <c r="CD90" s="62"/>
      <c r="CE90" s="62"/>
      <c r="CF90" s="62"/>
      <c r="CG90" s="62"/>
      <c r="CH90" s="62"/>
      <c r="CI90" s="62"/>
      <c r="CJ90" s="62"/>
      <c r="CK90" s="62"/>
      <c r="CL90" s="62"/>
      <c r="CM90" s="62"/>
      <c r="CN90" s="62"/>
      <c r="CO90" s="62"/>
      <c r="CP90" s="62"/>
      <c r="CQ90" s="62"/>
      <c r="CR90" s="62"/>
      <c r="CS90" s="62"/>
      <c r="CT90" s="62"/>
      <c r="CU90" s="62"/>
      <c r="CV90" s="62"/>
      <c r="CW90" s="62"/>
    </row>
    <row r="91" spans="1:101" ht="18" customHeight="1" x14ac:dyDescent="0.25">
      <c r="A91" s="7"/>
      <c r="B91" s="40" t="s">
        <v>14</v>
      </c>
      <c r="C91" s="30"/>
      <c r="D91" s="54"/>
      <c r="E91" s="30"/>
      <c r="F91" s="14"/>
      <c r="G91" s="28"/>
      <c r="H91" s="28"/>
      <c r="I91" s="28"/>
      <c r="J91" s="14"/>
      <c r="K91" s="28"/>
      <c r="L91" s="28"/>
      <c r="M91" s="28"/>
      <c r="N91" s="14"/>
      <c r="O91" s="28"/>
      <c r="P91" s="28"/>
      <c r="Q91" s="28"/>
      <c r="R91" s="14"/>
      <c r="S91" s="28"/>
      <c r="T91" s="28"/>
      <c r="U91" s="28"/>
      <c r="V91" s="69"/>
    </row>
    <row r="92" spans="1:101" ht="72" customHeight="1" x14ac:dyDescent="0.25">
      <c r="A92" s="7"/>
      <c r="B92" s="40" t="s">
        <v>299</v>
      </c>
      <c r="C92" s="30" t="s">
        <v>335</v>
      </c>
      <c r="D92" s="54" t="s">
        <v>336</v>
      </c>
      <c r="E92" s="30" t="s">
        <v>298</v>
      </c>
      <c r="F92" s="14">
        <f t="shared" si="28"/>
        <v>180014.2</v>
      </c>
      <c r="G92" s="28">
        <v>5373.3</v>
      </c>
      <c r="H92" s="28">
        <v>173736.3</v>
      </c>
      <c r="I92" s="28">
        <v>904.6</v>
      </c>
      <c r="J92" s="14">
        <f>SUM(K92:M92)</f>
        <v>170515.6</v>
      </c>
      <c r="K92" s="28">
        <v>5091.2</v>
      </c>
      <c r="L92" s="28">
        <v>164614.79999999999</v>
      </c>
      <c r="M92" s="28">
        <v>809.6</v>
      </c>
      <c r="N92" s="14">
        <f t="shared" si="69"/>
        <v>0</v>
      </c>
      <c r="O92" s="28"/>
      <c r="P92" s="28"/>
      <c r="Q92" s="28"/>
      <c r="R92" s="14">
        <f t="shared" si="70"/>
        <v>0</v>
      </c>
      <c r="S92" s="28"/>
      <c r="T92" s="28"/>
      <c r="U92" s="28"/>
      <c r="V92" s="69">
        <f t="shared" si="67"/>
        <v>0.94699999999999995</v>
      </c>
    </row>
    <row r="93" spans="1:101" ht="38.450000000000003" customHeight="1" x14ac:dyDescent="0.25">
      <c r="A93" s="9" t="s">
        <v>48</v>
      </c>
      <c r="B93" s="23" t="s">
        <v>49</v>
      </c>
      <c r="C93" s="11" t="s">
        <v>12</v>
      </c>
      <c r="D93" s="11" t="s">
        <v>12</v>
      </c>
      <c r="E93" s="11" t="s">
        <v>12</v>
      </c>
      <c r="F93" s="19">
        <f t="shared" ref="F93:F111" si="75">G93+H93+I93</f>
        <v>1924.5</v>
      </c>
      <c r="G93" s="19">
        <f>G94</f>
        <v>1924.5</v>
      </c>
      <c r="H93" s="19">
        <f t="shared" ref="H93:I93" si="76">H94</f>
        <v>0</v>
      </c>
      <c r="I93" s="19">
        <f t="shared" si="76"/>
        <v>0</v>
      </c>
      <c r="J93" s="19">
        <f t="shared" ref="J93" si="77">K93+L93+M93</f>
        <v>1924.5</v>
      </c>
      <c r="K93" s="19">
        <f>K94</f>
        <v>1924.5</v>
      </c>
      <c r="L93" s="19">
        <f t="shared" ref="L93:M93" si="78">L94</f>
        <v>0</v>
      </c>
      <c r="M93" s="19">
        <f t="shared" si="78"/>
        <v>0</v>
      </c>
      <c r="N93" s="19">
        <f t="shared" ref="N93" si="79">O93+P93+Q93</f>
        <v>1930</v>
      </c>
      <c r="O93" s="19">
        <f>O94</f>
        <v>1930</v>
      </c>
      <c r="P93" s="19">
        <f t="shared" ref="P93:Q93" si="80">P94</f>
        <v>0</v>
      </c>
      <c r="Q93" s="19">
        <f t="shared" si="80"/>
        <v>0</v>
      </c>
      <c r="R93" s="19">
        <f t="shared" ref="R93" si="81">S93+T93+U93</f>
        <v>1930</v>
      </c>
      <c r="S93" s="19">
        <f>S94</f>
        <v>1930</v>
      </c>
      <c r="T93" s="19">
        <f t="shared" ref="T93:U93" si="82">T94</f>
        <v>0</v>
      </c>
      <c r="U93" s="19">
        <f t="shared" si="82"/>
        <v>0</v>
      </c>
      <c r="V93" s="71">
        <f t="shared" si="67"/>
        <v>1</v>
      </c>
    </row>
    <row r="94" spans="1:101" ht="39.75" customHeight="1" x14ac:dyDescent="0.25">
      <c r="A94" s="5" t="s">
        <v>50</v>
      </c>
      <c r="B94" s="13" t="s">
        <v>192</v>
      </c>
      <c r="C94" s="22" t="s">
        <v>12</v>
      </c>
      <c r="D94" s="22" t="s">
        <v>12</v>
      </c>
      <c r="E94" s="22" t="s">
        <v>12</v>
      </c>
      <c r="F94" s="14">
        <f t="shared" si="75"/>
        <v>1924.5</v>
      </c>
      <c r="G94" s="14">
        <f t="shared" ref="G94:M94" si="83">SUM(G96:G96)</f>
        <v>1924.5</v>
      </c>
      <c r="H94" s="14">
        <f t="shared" si="83"/>
        <v>0</v>
      </c>
      <c r="I94" s="14">
        <f t="shared" si="83"/>
        <v>0</v>
      </c>
      <c r="J94" s="14">
        <f t="shared" si="83"/>
        <v>1924.5</v>
      </c>
      <c r="K94" s="14">
        <f t="shared" si="83"/>
        <v>1924.5</v>
      </c>
      <c r="L94" s="14">
        <f t="shared" si="83"/>
        <v>0</v>
      </c>
      <c r="M94" s="14">
        <f t="shared" si="83"/>
        <v>0</v>
      </c>
      <c r="N94" s="14">
        <f t="shared" ref="N94" si="84">O94+P94+Q94</f>
        <v>1930</v>
      </c>
      <c r="O94" s="14">
        <f>SUM(O96:O96)</f>
        <v>1930</v>
      </c>
      <c r="P94" s="14">
        <f>SUM(P96:P96)</f>
        <v>0</v>
      </c>
      <c r="Q94" s="14">
        <f>SUM(Q96:Q96)</f>
        <v>0</v>
      </c>
      <c r="R94" s="14">
        <f t="shared" ref="R94" si="85">S94+T94+U94</f>
        <v>1930</v>
      </c>
      <c r="S94" s="14">
        <f>SUM(S96)</f>
        <v>1930</v>
      </c>
      <c r="T94" s="14">
        <f t="shared" ref="T94:U94" si="86">SUM(T96)</f>
        <v>0</v>
      </c>
      <c r="U94" s="14">
        <f t="shared" si="86"/>
        <v>0</v>
      </c>
      <c r="V94" s="69">
        <f t="shared" si="67"/>
        <v>1</v>
      </c>
    </row>
    <row r="95" spans="1:101" ht="18.75" x14ac:dyDescent="0.25">
      <c r="A95" s="7"/>
      <c r="B95" s="24" t="s">
        <v>14</v>
      </c>
      <c r="C95" s="21"/>
      <c r="D95" s="31"/>
      <c r="E95" s="88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69"/>
    </row>
    <row r="96" spans="1:101" ht="68.45" customHeight="1" x14ac:dyDescent="0.25">
      <c r="A96" s="7"/>
      <c r="B96" s="40" t="s">
        <v>85</v>
      </c>
      <c r="C96" s="54" t="s">
        <v>165</v>
      </c>
      <c r="D96" s="54" t="s">
        <v>51</v>
      </c>
      <c r="E96" s="86" t="s">
        <v>261</v>
      </c>
      <c r="F96" s="14">
        <f t="shared" ref="F96" si="87">G96+H96+I96</f>
        <v>1924.5</v>
      </c>
      <c r="G96" s="28">
        <v>1924.5</v>
      </c>
      <c r="H96" s="28"/>
      <c r="I96" s="28"/>
      <c r="J96" s="14">
        <f>SUM(K96:M96)</f>
        <v>1924.5</v>
      </c>
      <c r="K96" s="28">
        <v>1924.5</v>
      </c>
      <c r="L96" s="28"/>
      <c r="M96" s="28"/>
      <c r="N96" s="14">
        <f t="shared" ref="N96" si="88">O96+P96+Q96</f>
        <v>1930</v>
      </c>
      <c r="O96" s="28">
        <v>1930</v>
      </c>
      <c r="P96" s="28"/>
      <c r="Q96" s="28"/>
      <c r="R96" s="14">
        <f t="shared" ref="R96" si="89">S96+T96+U96</f>
        <v>1930</v>
      </c>
      <c r="S96" s="28">
        <v>1930</v>
      </c>
      <c r="T96" s="28"/>
      <c r="U96" s="28"/>
      <c r="V96" s="69">
        <f t="shared" si="67"/>
        <v>1</v>
      </c>
    </row>
    <row r="97" spans="1:101" s="25" customFormat="1" ht="35.450000000000003" customHeight="1" x14ac:dyDescent="0.25">
      <c r="A97" s="9" t="s">
        <v>52</v>
      </c>
      <c r="B97" s="23" t="s">
        <v>53</v>
      </c>
      <c r="C97" s="11" t="s">
        <v>12</v>
      </c>
      <c r="D97" s="11" t="s">
        <v>12</v>
      </c>
      <c r="E97" s="11" t="s">
        <v>12</v>
      </c>
      <c r="F97" s="19">
        <f t="shared" si="75"/>
        <v>2238446.5</v>
      </c>
      <c r="G97" s="19">
        <f>G98+G102+G107</f>
        <v>279618.90000000002</v>
      </c>
      <c r="H97" s="19">
        <f>H98+H102+H107</f>
        <v>1552950.1</v>
      </c>
      <c r="I97" s="19">
        <f>I98+I102+I107</f>
        <v>405877.5</v>
      </c>
      <c r="J97" s="19">
        <f>K97+L97+M97</f>
        <v>2043281.3</v>
      </c>
      <c r="K97" s="19">
        <f>K98+K102+K107</f>
        <v>215980</v>
      </c>
      <c r="L97" s="19">
        <f>L98+L102+L107</f>
        <v>1448879.5</v>
      </c>
      <c r="M97" s="19">
        <f>M98+M102+M107</f>
        <v>378421.8</v>
      </c>
      <c r="N97" s="19">
        <f>O97+P97+Q97</f>
        <v>21272.400000000001</v>
      </c>
      <c r="O97" s="19">
        <f>O98+O102+O107</f>
        <v>12814.9</v>
      </c>
      <c r="P97" s="19">
        <f>P98+P102+P107</f>
        <v>0</v>
      </c>
      <c r="Q97" s="19">
        <f>Q98+Q102+Q107</f>
        <v>8457.5</v>
      </c>
      <c r="R97" s="19">
        <f t="shared" ref="R97:R98" si="90">S97+T97+U97</f>
        <v>18718.7</v>
      </c>
      <c r="S97" s="19">
        <f>S98+S102+S107</f>
        <v>12814.9</v>
      </c>
      <c r="T97" s="19">
        <f>T98+T102+T107</f>
        <v>0</v>
      </c>
      <c r="U97" s="19">
        <f>U98+U102+U107</f>
        <v>5903.8</v>
      </c>
      <c r="V97" s="71">
        <f t="shared" si="67"/>
        <v>0.91300000000000003</v>
      </c>
      <c r="W97" s="47"/>
      <c r="X97" s="48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47"/>
      <c r="BT97" s="47"/>
      <c r="BU97" s="47"/>
      <c r="BV97" s="47"/>
      <c r="BW97" s="47"/>
      <c r="BX97" s="47"/>
      <c r="BY97" s="47"/>
      <c r="BZ97" s="47"/>
      <c r="CA97" s="47"/>
      <c r="CB97" s="47"/>
      <c r="CC97" s="47"/>
      <c r="CD97" s="47"/>
      <c r="CE97" s="47"/>
      <c r="CF97" s="47"/>
      <c r="CG97" s="47"/>
      <c r="CH97" s="47"/>
      <c r="CI97" s="47"/>
      <c r="CJ97" s="47"/>
      <c r="CK97" s="47"/>
      <c r="CL97" s="47"/>
      <c r="CM97" s="47"/>
      <c r="CN97" s="47"/>
      <c r="CO97" s="47"/>
      <c r="CP97" s="47"/>
      <c r="CQ97" s="47"/>
      <c r="CR97" s="47"/>
      <c r="CS97" s="47"/>
      <c r="CT97" s="47"/>
      <c r="CU97" s="47"/>
      <c r="CV97" s="47"/>
      <c r="CW97" s="47"/>
    </row>
    <row r="98" spans="1:101" ht="41.25" customHeight="1" x14ac:dyDescent="0.25">
      <c r="A98" s="5" t="s">
        <v>54</v>
      </c>
      <c r="B98" s="13" t="s">
        <v>55</v>
      </c>
      <c r="C98" s="16" t="s">
        <v>12</v>
      </c>
      <c r="D98" s="16" t="s">
        <v>12</v>
      </c>
      <c r="E98" s="16" t="s">
        <v>12</v>
      </c>
      <c r="F98" s="14">
        <f t="shared" si="75"/>
        <v>496078.5</v>
      </c>
      <c r="G98" s="14">
        <f>SUM(G100:G101)</f>
        <v>10939.2</v>
      </c>
      <c r="H98" s="14">
        <f>SUM(H100:H101)</f>
        <v>415734.2</v>
      </c>
      <c r="I98" s="14">
        <f>SUM(I100:I101)</f>
        <v>69405.100000000006</v>
      </c>
      <c r="J98" s="14">
        <f t="shared" ref="J98:J101" si="91">K98+L98+M98</f>
        <v>484730.5</v>
      </c>
      <c r="K98" s="14">
        <f>SUM(K100:K101)</f>
        <v>10939.1</v>
      </c>
      <c r="L98" s="14">
        <f>SUM(L100:L101)</f>
        <v>415734.2</v>
      </c>
      <c r="M98" s="14">
        <f>SUM(M100:M101)</f>
        <v>58057.2</v>
      </c>
      <c r="N98" s="14">
        <f t="shared" ref="N98" si="92">O98+P98+Q98</f>
        <v>6379.6</v>
      </c>
      <c r="O98" s="14">
        <f>SUM(O100:O101)</f>
        <v>0</v>
      </c>
      <c r="P98" s="14">
        <f>SUM(P100:P101)</f>
        <v>0</v>
      </c>
      <c r="Q98" s="14">
        <f>SUM(Q100:Q101)</f>
        <v>6379.6</v>
      </c>
      <c r="R98" s="14">
        <f t="shared" si="90"/>
        <v>5325.9</v>
      </c>
      <c r="S98" s="14">
        <f>SUM(S100:S101)</f>
        <v>0</v>
      </c>
      <c r="T98" s="14">
        <f>SUM(T100:T101)</f>
        <v>0</v>
      </c>
      <c r="U98" s="14">
        <f>SUM(U100:U101)</f>
        <v>5325.9</v>
      </c>
      <c r="V98" s="69">
        <f t="shared" si="67"/>
        <v>0.97699999999999998</v>
      </c>
      <c r="X98" s="49"/>
      <c r="Y98" s="49"/>
    </row>
    <row r="99" spans="1:101" ht="18.75" x14ac:dyDescent="0.25">
      <c r="A99" s="7"/>
      <c r="B99" s="15" t="s">
        <v>14</v>
      </c>
      <c r="C99" s="21"/>
      <c r="D99" s="21"/>
      <c r="E99" s="21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69"/>
    </row>
    <row r="100" spans="1:101" ht="70.900000000000006" customHeight="1" x14ac:dyDescent="0.25">
      <c r="A100" s="7"/>
      <c r="B100" s="24" t="s">
        <v>243</v>
      </c>
      <c r="C100" s="30" t="s">
        <v>148</v>
      </c>
      <c r="D100" s="31" t="s">
        <v>356</v>
      </c>
      <c r="E100" s="30" t="s">
        <v>242</v>
      </c>
      <c r="F100" s="14">
        <f t="shared" si="75"/>
        <v>115628.2</v>
      </c>
      <c r="G100" s="28">
        <v>930.6</v>
      </c>
      <c r="H100" s="28">
        <v>92125.1</v>
      </c>
      <c r="I100" s="28">
        <v>22572.5</v>
      </c>
      <c r="J100" s="14">
        <f>SUM(K100:M100)</f>
        <v>115628.2</v>
      </c>
      <c r="K100" s="28">
        <v>930.56</v>
      </c>
      <c r="L100" s="28">
        <v>92125.1</v>
      </c>
      <c r="M100" s="28">
        <v>22572.5</v>
      </c>
      <c r="N100" s="14">
        <f t="shared" ref="N100:N102" si="93">O100+P100+Q100</f>
        <v>3400</v>
      </c>
      <c r="O100" s="28"/>
      <c r="P100" s="14"/>
      <c r="Q100" s="28">
        <v>3400</v>
      </c>
      <c r="R100" s="14">
        <f t="shared" ref="R100:R102" si="94">S100+T100+U100</f>
        <v>0</v>
      </c>
      <c r="S100" s="14"/>
      <c r="T100" s="14"/>
      <c r="U100" s="14"/>
      <c r="V100" s="69">
        <f t="shared" si="67"/>
        <v>1</v>
      </c>
    </row>
    <row r="101" spans="1:101" ht="74.25" customHeight="1" x14ac:dyDescent="0.25">
      <c r="A101" s="7"/>
      <c r="B101" s="40" t="s">
        <v>56</v>
      </c>
      <c r="C101" s="30" t="s">
        <v>148</v>
      </c>
      <c r="D101" s="54" t="s">
        <v>356</v>
      </c>
      <c r="E101" s="30" t="s">
        <v>107</v>
      </c>
      <c r="F101" s="14">
        <f t="shared" si="75"/>
        <v>380450.3</v>
      </c>
      <c r="G101" s="28">
        <v>10008.6</v>
      </c>
      <c r="H101" s="28">
        <v>323609.09999999998</v>
      </c>
      <c r="I101" s="28">
        <v>46832.6</v>
      </c>
      <c r="J101" s="14">
        <f t="shared" si="91"/>
        <v>369102.3</v>
      </c>
      <c r="K101" s="28">
        <v>10008.5</v>
      </c>
      <c r="L101" s="28">
        <v>323609.09999999998</v>
      </c>
      <c r="M101" s="28">
        <v>35484.699999999997</v>
      </c>
      <c r="N101" s="14">
        <f t="shared" si="93"/>
        <v>2979.6</v>
      </c>
      <c r="O101" s="28">
        <v>0</v>
      </c>
      <c r="P101" s="28">
        <v>0</v>
      </c>
      <c r="Q101" s="28">
        <v>2979.6</v>
      </c>
      <c r="R101" s="14">
        <f t="shared" si="94"/>
        <v>5325.9</v>
      </c>
      <c r="S101" s="14"/>
      <c r="T101" s="14"/>
      <c r="U101" s="28">
        <v>5325.9</v>
      </c>
      <c r="V101" s="69">
        <f t="shared" si="67"/>
        <v>0.97</v>
      </c>
      <c r="X101" s="60"/>
    </row>
    <row r="102" spans="1:101" ht="49.5" x14ac:dyDescent="0.25">
      <c r="A102" s="5" t="s">
        <v>57</v>
      </c>
      <c r="B102" s="13" t="s">
        <v>134</v>
      </c>
      <c r="C102" s="16" t="s">
        <v>12</v>
      </c>
      <c r="D102" s="16" t="s">
        <v>12</v>
      </c>
      <c r="E102" s="16" t="s">
        <v>12</v>
      </c>
      <c r="F102" s="14">
        <f>G102+H102+I102</f>
        <v>1678268.2</v>
      </c>
      <c r="G102" s="14">
        <f>SUM(G104:G106)</f>
        <v>256027.7</v>
      </c>
      <c r="H102" s="14">
        <f>SUM(H104:H106)</f>
        <v>1088267.3</v>
      </c>
      <c r="I102" s="14">
        <v>333973.2</v>
      </c>
      <c r="J102" s="14">
        <f>K102+L102+M102</f>
        <v>1495008.1</v>
      </c>
      <c r="K102" s="14">
        <f>SUM(K104:K106)</f>
        <v>192813.7</v>
      </c>
      <c r="L102" s="14">
        <f>SUM(L104:L106)</f>
        <v>984196.7</v>
      </c>
      <c r="M102" s="14">
        <v>317997.7</v>
      </c>
      <c r="N102" s="14">
        <f t="shared" si="93"/>
        <v>1500</v>
      </c>
      <c r="O102" s="14">
        <f>SUM(O104:O105)</f>
        <v>0</v>
      </c>
      <c r="P102" s="14">
        <f t="shared" ref="P102:Q102" si="95">SUM(P104:P105)</f>
        <v>0</v>
      </c>
      <c r="Q102" s="14">
        <f t="shared" si="95"/>
        <v>1500</v>
      </c>
      <c r="R102" s="14">
        <f t="shared" si="94"/>
        <v>0</v>
      </c>
      <c r="S102" s="14">
        <f>SUM(S104:S105)</f>
        <v>0</v>
      </c>
      <c r="T102" s="14">
        <f t="shared" ref="T102:U102" si="96">SUM(T104:T105)</f>
        <v>0</v>
      </c>
      <c r="U102" s="14">
        <f t="shared" si="96"/>
        <v>0</v>
      </c>
      <c r="V102" s="69">
        <f t="shared" si="67"/>
        <v>0.89100000000000001</v>
      </c>
      <c r="X102" s="48"/>
    </row>
    <row r="103" spans="1:101" ht="18.75" x14ac:dyDescent="0.25">
      <c r="A103" s="5"/>
      <c r="B103" s="24" t="s">
        <v>14</v>
      </c>
      <c r="C103" s="22"/>
      <c r="D103" s="22"/>
      <c r="E103" s="22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69"/>
    </row>
    <row r="104" spans="1:101" ht="74.45" customHeight="1" x14ac:dyDescent="0.25">
      <c r="A104" s="5"/>
      <c r="B104" s="24" t="s">
        <v>245</v>
      </c>
      <c r="C104" s="54" t="s">
        <v>148</v>
      </c>
      <c r="D104" s="54" t="s">
        <v>356</v>
      </c>
      <c r="E104" s="30" t="s">
        <v>244</v>
      </c>
      <c r="F104" s="14">
        <f t="shared" si="75"/>
        <v>1088267.3</v>
      </c>
      <c r="G104" s="14"/>
      <c r="H104" s="28">
        <v>1088267.28</v>
      </c>
      <c r="I104" s="14"/>
      <c r="J104" s="14">
        <f>SUM(K104:M104)</f>
        <v>984196.7</v>
      </c>
      <c r="K104" s="14"/>
      <c r="L104" s="28">
        <v>984196.7</v>
      </c>
      <c r="M104" s="14"/>
      <c r="N104" s="14">
        <f t="shared" ref="N104:N107" si="97">O104+P104+Q104</f>
        <v>0</v>
      </c>
      <c r="O104" s="14"/>
      <c r="P104" s="14"/>
      <c r="Q104" s="14"/>
      <c r="R104" s="14">
        <f t="shared" ref="R104:R107" si="98">S104+T104+U104</f>
        <v>0</v>
      </c>
      <c r="S104" s="14"/>
      <c r="T104" s="14"/>
      <c r="U104" s="14"/>
      <c r="V104" s="69">
        <f t="shared" si="67"/>
        <v>0.90400000000000003</v>
      </c>
      <c r="W104" s="49"/>
      <c r="X104" s="49"/>
    </row>
    <row r="105" spans="1:101" ht="76.5" customHeight="1" x14ac:dyDescent="0.25">
      <c r="A105" s="5"/>
      <c r="B105" s="40" t="s">
        <v>84</v>
      </c>
      <c r="C105" s="30" t="s">
        <v>148</v>
      </c>
      <c r="D105" s="54" t="s">
        <v>356</v>
      </c>
      <c r="E105" s="30" t="s">
        <v>119</v>
      </c>
      <c r="F105" s="14">
        <f t="shared" si="75"/>
        <v>230252.7</v>
      </c>
      <c r="G105" s="28">
        <v>227471.78</v>
      </c>
      <c r="H105" s="28"/>
      <c r="I105" s="28">
        <v>2780.9</v>
      </c>
      <c r="J105" s="14">
        <f t="shared" ref="J105:J106" si="99">K105+L105+M105</f>
        <v>195594.6</v>
      </c>
      <c r="K105" s="28">
        <v>192813.7</v>
      </c>
      <c r="L105" s="14">
        <f t="shared" ref="L105" si="100">L108</f>
        <v>0</v>
      </c>
      <c r="M105" s="14">
        <v>2780.9</v>
      </c>
      <c r="N105" s="14">
        <f t="shared" si="97"/>
        <v>1500</v>
      </c>
      <c r="O105" s="28"/>
      <c r="P105" s="28"/>
      <c r="Q105" s="28">
        <v>1500</v>
      </c>
      <c r="R105" s="14">
        <f t="shared" si="98"/>
        <v>0</v>
      </c>
      <c r="S105" s="28"/>
      <c r="T105" s="28"/>
      <c r="U105" s="28"/>
      <c r="V105" s="69">
        <f t="shared" si="67"/>
        <v>0.84899999999999998</v>
      </c>
    </row>
    <row r="106" spans="1:101" ht="66.75" customHeight="1" x14ac:dyDescent="0.25">
      <c r="A106" s="5"/>
      <c r="B106" s="40" t="s">
        <v>268</v>
      </c>
      <c r="C106" s="30">
        <v>821</v>
      </c>
      <c r="D106" s="54" t="s">
        <v>356</v>
      </c>
      <c r="E106" s="30" t="s">
        <v>269</v>
      </c>
      <c r="F106" s="14">
        <f t="shared" si="75"/>
        <v>28555.9</v>
      </c>
      <c r="G106" s="28">
        <v>28555.9</v>
      </c>
      <c r="H106" s="28"/>
      <c r="I106" s="28"/>
      <c r="J106" s="14">
        <f t="shared" si="99"/>
        <v>0</v>
      </c>
      <c r="K106" s="14"/>
      <c r="L106" s="14"/>
      <c r="M106" s="14"/>
      <c r="N106" s="14">
        <f t="shared" si="97"/>
        <v>0</v>
      </c>
      <c r="O106" s="28"/>
      <c r="P106" s="28"/>
      <c r="Q106" s="28"/>
      <c r="R106" s="14">
        <f t="shared" si="98"/>
        <v>0</v>
      </c>
      <c r="S106" s="28"/>
      <c r="T106" s="28"/>
      <c r="U106" s="28"/>
      <c r="V106" s="69">
        <f t="shared" si="67"/>
        <v>0</v>
      </c>
    </row>
    <row r="107" spans="1:101" ht="26.45" customHeight="1" x14ac:dyDescent="0.25">
      <c r="A107" s="5" t="s">
        <v>133</v>
      </c>
      <c r="B107" s="13" t="s">
        <v>186</v>
      </c>
      <c r="C107" s="22" t="s">
        <v>12</v>
      </c>
      <c r="D107" s="22" t="s">
        <v>12</v>
      </c>
      <c r="E107" s="22" t="s">
        <v>12</v>
      </c>
      <c r="F107" s="14">
        <f>G107+H107+I107</f>
        <v>64099.8</v>
      </c>
      <c r="G107" s="14">
        <f>G109+G110</f>
        <v>12652</v>
      </c>
      <c r="H107" s="14">
        <f t="shared" ref="H107:I107" si="101">H109+H110</f>
        <v>48948.6</v>
      </c>
      <c r="I107" s="14">
        <f t="shared" si="101"/>
        <v>2499.1999999999998</v>
      </c>
      <c r="J107" s="14">
        <f>K107+L107+M107</f>
        <v>63542.7</v>
      </c>
      <c r="K107" s="14">
        <f>K109+K110</f>
        <v>12227.2</v>
      </c>
      <c r="L107" s="14">
        <f t="shared" ref="L107:M107" si="102">L109+L110</f>
        <v>48948.6</v>
      </c>
      <c r="M107" s="14">
        <f t="shared" si="102"/>
        <v>2366.9</v>
      </c>
      <c r="N107" s="14">
        <f t="shared" si="97"/>
        <v>13392.8</v>
      </c>
      <c r="O107" s="14">
        <f>O109+O110</f>
        <v>12814.9</v>
      </c>
      <c r="P107" s="14">
        <f t="shared" ref="P107:Q107" si="103">P109+P110</f>
        <v>0</v>
      </c>
      <c r="Q107" s="14">
        <f t="shared" si="103"/>
        <v>577.9</v>
      </c>
      <c r="R107" s="14">
        <f t="shared" si="98"/>
        <v>13392.8</v>
      </c>
      <c r="S107" s="14">
        <f>S109+S110</f>
        <v>12814.9</v>
      </c>
      <c r="T107" s="14">
        <f t="shared" ref="T107:U107" si="104">T109+T110</f>
        <v>0</v>
      </c>
      <c r="U107" s="14">
        <f t="shared" si="104"/>
        <v>577.9</v>
      </c>
      <c r="V107" s="69">
        <f t="shared" si="67"/>
        <v>0.99099999999999999</v>
      </c>
    </row>
    <row r="108" spans="1:101" ht="18.75" x14ac:dyDescent="0.25">
      <c r="A108" s="7"/>
      <c r="B108" s="24" t="s">
        <v>14</v>
      </c>
      <c r="C108" s="21"/>
      <c r="D108" s="31"/>
      <c r="E108" s="21"/>
      <c r="F108" s="14"/>
      <c r="G108" s="28"/>
      <c r="H108" s="28"/>
      <c r="I108" s="28"/>
      <c r="J108" s="14"/>
      <c r="K108" s="14"/>
      <c r="L108" s="28"/>
      <c r="M108" s="28"/>
      <c r="N108" s="14"/>
      <c r="O108" s="28"/>
      <c r="P108" s="28"/>
      <c r="Q108" s="28"/>
      <c r="R108" s="14"/>
      <c r="S108" s="28"/>
      <c r="T108" s="28"/>
      <c r="U108" s="28"/>
      <c r="V108" s="69"/>
    </row>
    <row r="109" spans="1:101" ht="81" customHeight="1" x14ac:dyDescent="0.25">
      <c r="A109" s="7"/>
      <c r="B109" s="40" t="s">
        <v>342</v>
      </c>
      <c r="C109" s="30" t="s">
        <v>166</v>
      </c>
      <c r="D109" s="54" t="s">
        <v>62</v>
      </c>
      <c r="E109" s="30" t="s">
        <v>272</v>
      </c>
      <c r="F109" s="14">
        <f>G109+H109+I109</f>
        <v>13637.4</v>
      </c>
      <c r="G109" s="28">
        <v>11441.4</v>
      </c>
      <c r="H109" s="28"/>
      <c r="I109" s="28">
        <v>2196</v>
      </c>
      <c r="J109" s="14">
        <f>K109+L109+M109</f>
        <v>13080.3</v>
      </c>
      <c r="K109" s="28">
        <v>11016.6</v>
      </c>
      <c r="L109" s="14"/>
      <c r="M109" s="28">
        <v>2063.6999999999998</v>
      </c>
      <c r="N109" s="14">
        <f t="shared" ref="N109:N110" si="105">O109+P109+Q109</f>
        <v>13392.8</v>
      </c>
      <c r="O109" s="28">
        <v>12814.9</v>
      </c>
      <c r="P109" s="28"/>
      <c r="Q109" s="28">
        <v>577.9</v>
      </c>
      <c r="R109" s="14">
        <f t="shared" ref="R109:R110" si="106">S109+T109+U109</f>
        <v>13392.8</v>
      </c>
      <c r="S109" s="28">
        <v>12814.9</v>
      </c>
      <c r="T109" s="28"/>
      <c r="U109" s="28">
        <v>577.9</v>
      </c>
      <c r="V109" s="69">
        <f t="shared" si="67"/>
        <v>0.95899999999999996</v>
      </c>
    </row>
    <row r="110" spans="1:101" ht="84" customHeight="1" x14ac:dyDescent="0.25">
      <c r="A110" s="7"/>
      <c r="B110" s="40" t="s">
        <v>225</v>
      </c>
      <c r="C110" s="30" t="s">
        <v>166</v>
      </c>
      <c r="D110" s="54" t="s">
        <v>62</v>
      </c>
      <c r="E110" s="30" t="s">
        <v>224</v>
      </c>
      <c r="F110" s="14">
        <f t="shared" si="75"/>
        <v>50462.400000000001</v>
      </c>
      <c r="G110" s="28">
        <v>1210.5999999999999</v>
      </c>
      <c r="H110" s="28">
        <v>48948.6</v>
      </c>
      <c r="I110" s="28">
        <v>303.2</v>
      </c>
      <c r="J110" s="14">
        <f>K110+L110+M110</f>
        <v>50462.400000000001</v>
      </c>
      <c r="K110" s="28">
        <v>1210.5999999999999</v>
      </c>
      <c r="L110" s="28">
        <v>48948.6</v>
      </c>
      <c r="M110" s="28">
        <v>303.2</v>
      </c>
      <c r="N110" s="14">
        <f t="shared" si="105"/>
        <v>0</v>
      </c>
      <c r="O110" s="28"/>
      <c r="P110" s="28">
        <v>0</v>
      </c>
      <c r="Q110" s="28"/>
      <c r="R110" s="14">
        <f t="shared" si="106"/>
        <v>0</v>
      </c>
      <c r="S110" s="28"/>
      <c r="T110" s="28"/>
      <c r="U110" s="28"/>
      <c r="V110" s="69">
        <f t="shared" si="67"/>
        <v>1</v>
      </c>
    </row>
    <row r="111" spans="1:101" s="25" customFormat="1" ht="33" customHeight="1" x14ac:dyDescent="0.25">
      <c r="A111" s="9" t="s">
        <v>58</v>
      </c>
      <c r="B111" s="10" t="s">
        <v>59</v>
      </c>
      <c r="C111" s="11" t="s">
        <v>12</v>
      </c>
      <c r="D111" s="11" t="s">
        <v>12</v>
      </c>
      <c r="E111" s="11" t="s">
        <v>12</v>
      </c>
      <c r="F111" s="19">
        <f t="shared" si="75"/>
        <v>285718.8</v>
      </c>
      <c r="G111" s="19">
        <f>G112+G115+G119</f>
        <v>81067.5</v>
      </c>
      <c r="H111" s="19">
        <f t="shared" ref="H111:I111" si="107">H112+H115+H119</f>
        <v>172964.9</v>
      </c>
      <c r="I111" s="19">
        <f t="shared" si="107"/>
        <v>31686.400000000001</v>
      </c>
      <c r="J111" s="19">
        <f>K111+L111+M111</f>
        <v>281353.40000000002</v>
      </c>
      <c r="K111" s="19">
        <f>K112+K115+K119</f>
        <v>81067.5</v>
      </c>
      <c r="L111" s="19">
        <f t="shared" ref="L111:M111" si="108">L112+L115+L119</f>
        <v>172964.9</v>
      </c>
      <c r="M111" s="19">
        <f t="shared" si="108"/>
        <v>27321</v>
      </c>
      <c r="N111" s="19">
        <f t="shared" ref="N111" si="109">O111+P111+Q111</f>
        <v>26512.5</v>
      </c>
      <c r="O111" s="19">
        <f>O112+O115+O119</f>
        <v>0</v>
      </c>
      <c r="P111" s="19">
        <f t="shared" ref="P111:Q111" si="110">P112+P115+P119</f>
        <v>26512.5</v>
      </c>
      <c r="Q111" s="19">
        <f t="shared" si="110"/>
        <v>0</v>
      </c>
      <c r="R111" s="19">
        <f t="shared" ref="R111" si="111">S111+T111+U111</f>
        <v>34260.5</v>
      </c>
      <c r="S111" s="19">
        <f>S112+S115+S119</f>
        <v>0</v>
      </c>
      <c r="T111" s="19">
        <f t="shared" ref="T111:U111" si="112">T112+T115+T119</f>
        <v>34260.5</v>
      </c>
      <c r="U111" s="19">
        <f t="shared" si="112"/>
        <v>0</v>
      </c>
      <c r="V111" s="71">
        <f t="shared" si="67"/>
        <v>0.98499999999999999</v>
      </c>
      <c r="W111" s="47"/>
      <c r="X111" s="49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</row>
    <row r="112" spans="1:101" ht="37.5" customHeight="1" x14ac:dyDescent="0.25">
      <c r="A112" s="5" t="s">
        <v>60</v>
      </c>
      <c r="B112" s="13" t="s">
        <v>167</v>
      </c>
      <c r="C112" s="16" t="s">
        <v>12</v>
      </c>
      <c r="D112" s="16" t="s">
        <v>12</v>
      </c>
      <c r="E112" s="16" t="s">
        <v>12</v>
      </c>
      <c r="F112" s="14">
        <f t="shared" ref="F112:F158" si="113">G112+H112+I112</f>
        <v>12000.7</v>
      </c>
      <c r="G112" s="14">
        <f>G114</f>
        <v>0</v>
      </c>
      <c r="H112" s="14">
        <f t="shared" ref="H112:I112" si="114">H114</f>
        <v>12000.7</v>
      </c>
      <c r="I112" s="14">
        <f t="shared" si="114"/>
        <v>0</v>
      </c>
      <c r="J112" s="14">
        <f t="shared" ref="J112" si="115">K112+L112+M112</f>
        <v>12000.7</v>
      </c>
      <c r="K112" s="14">
        <f>K114</f>
        <v>0</v>
      </c>
      <c r="L112" s="14">
        <f>L114</f>
        <v>12000.7</v>
      </c>
      <c r="M112" s="14">
        <f t="shared" ref="M112" si="116">+M114</f>
        <v>0</v>
      </c>
      <c r="N112" s="14">
        <f t="shared" ref="N112" si="117">O112+P112+Q112</f>
        <v>0</v>
      </c>
      <c r="O112" s="14">
        <f>O114</f>
        <v>0</v>
      </c>
      <c r="P112" s="14">
        <f t="shared" ref="P112:Q112" si="118">P114</f>
        <v>0</v>
      </c>
      <c r="Q112" s="14">
        <f t="shared" si="118"/>
        <v>0</v>
      </c>
      <c r="R112" s="14">
        <f t="shared" ref="R112" si="119">S112+T112+U112</f>
        <v>0</v>
      </c>
      <c r="S112" s="14">
        <f>S114</f>
        <v>0</v>
      </c>
      <c r="T112" s="14">
        <f t="shared" ref="T112:U112" si="120">T114</f>
        <v>0</v>
      </c>
      <c r="U112" s="14">
        <f t="shared" si="120"/>
        <v>0</v>
      </c>
      <c r="V112" s="69">
        <f t="shared" si="67"/>
        <v>1</v>
      </c>
    </row>
    <row r="113" spans="1:101" ht="21" customHeight="1" x14ac:dyDescent="0.25">
      <c r="A113" s="7"/>
      <c r="B113" s="15" t="s">
        <v>14</v>
      </c>
      <c r="C113" s="21"/>
      <c r="D113" s="21"/>
      <c r="E113" s="21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69"/>
    </row>
    <row r="114" spans="1:101" ht="100.15" customHeight="1" x14ac:dyDescent="0.25">
      <c r="A114" s="7"/>
      <c r="B114" s="40" t="s">
        <v>226</v>
      </c>
      <c r="C114" s="30" t="s">
        <v>203</v>
      </c>
      <c r="D114" s="54" t="s">
        <v>63</v>
      </c>
      <c r="E114" s="30" t="s">
        <v>227</v>
      </c>
      <c r="F114" s="14">
        <f t="shared" si="113"/>
        <v>12000.7</v>
      </c>
      <c r="G114" s="28">
        <v>0</v>
      </c>
      <c r="H114" s="28">
        <v>12000.7</v>
      </c>
      <c r="I114" s="14"/>
      <c r="J114" s="14">
        <f t="shared" ref="J114" si="121">K114+L114+M114</f>
        <v>12000.7</v>
      </c>
      <c r="K114" s="28">
        <v>0</v>
      </c>
      <c r="L114" s="28">
        <v>12000.7</v>
      </c>
      <c r="M114" s="14"/>
      <c r="N114" s="14">
        <f t="shared" ref="N114:N115" si="122">O114+P114+Q114</f>
        <v>0</v>
      </c>
      <c r="O114" s="14"/>
      <c r="P114" s="28">
        <v>0</v>
      </c>
      <c r="Q114" s="14"/>
      <c r="R114" s="14">
        <f t="shared" ref="R114:R115" si="123">S114+T114+U114</f>
        <v>0</v>
      </c>
      <c r="S114" s="14"/>
      <c r="T114" s="28"/>
      <c r="U114" s="28"/>
      <c r="V114" s="69">
        <f t="shared" si="67"/>
        <v>1</v>
      </c>
    </row>
    <row r="115" spans="1:101" s="4" customFormat="1" ht="24.6" customHeight="1" x14ac:dyDescent="0.25">
      <c r="A115" s="5" t="s">
        <v>61</v>
      </c>
      <c r="B115" s="13" t="s">
        <v>109</v>
      </c>
      <c r="C115" s="22" t="s">
        <v>12</v>
      </c>
      <c r="D115" s="75" t="s">
        <v>12</v>
      </c>
      <c r="E115" s="22" t="s">
        <v>12</v>
      </c>
      <c r="F115" s="14">
        <f t="shared" si="113"/>
        <v>258341.7</v>
      </c>
      <c r="G115" s="14">
        <f>G117+G118</f>
        <v>81067.5</v>
      </c>
      <c r="H115" s="14">
        <f t="shared" ref="H115:I115" si="124">H117+H118</f>
        <v>145587.79999999999</v>
      </c>
      <c r="I115" s="14">
        <f t="shared" si="124"/>
        <v>31686.400000000001</v>
      </c>
      <c r="J115" s="14">
        <f>K115+L115+M115</f>
        <v>253976.3</v>
      </c>
      <c r="K115" s="14">
        <f>K117+K118</f>
        <v>81067.5</v>
      </c>
      <c r="L115" s="14">
        <f t="shared" ref="L115:M115" si="125">L117+L118</f>
        <v>145587.79999999999</v>
      </c>
      <c r="M115" s="14">
        <f t="shared" si="125"/>
        <v>27321</v>
      </c>
      <c r="N115" s="14">
        <f t="shared" si="122"/>
        <v>0</v>
      </c>
      <c r="O115" s="14">
        <f>O117+O118</f>
        <v>0</v>
      </c>
      <c r="P115" s="14">
        <f t="shared" ref="P115:Q115" si="126">P117+P118</f>
        <v>0</v>
      </c>
      <c r="Q115" s="14">
        <f t="shared" si="126"/>
        <v>0</v>
      </c>
      <c r="R115" s="14">
        <f t="shared" si="123"/>
        <v>0</v>
      </c>
      <c r="S115" s="14">
        <f>S117+S118</f>
        <v>0</v>
      </c>
      <c r="T115" s="14">
        <f t="shared" ref="T115:U115" si="127">T117+T118</f>
        <v>0</v>
      </c>
      <c r="U115" s="14">
        <f t="shared" si="127"/>
        <v>0</v>
      </c>
      <c r="V115" s="69">
        <f t="shared" si="67"/>
        <v>0.98299999999999998</v>
      </c>
      <c r="W115" s="47"/>
      <c r="X115" s="47"/>
      <c r="Y115" s="47"/>
      <c r="Z115" s="47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</row>
    <row r="116" spans="1:101" ht="21" customHeight="1" x14ac:dyDescent="0.25">
      <c r="A116" s="7"/>
      <c r="B116" s="15" t="s">
        <v>14</v>
      </c>
      <c r="C116" s="21"/>
      <c r="D116" s="31"/>
      <c r="E116" s="21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69"/>
    </row>
    <row r="117" spans="1:101" ht="94.9" customHeight="1" x14ac:dyDescent="0.25">
      <c r="A117" s="7"/>
      <c r="B117" s="40" t="s">
        <v>110</v>
      </c>
      <c r="C117" s="30" t="s">
        <v>203</v>
      </c>
      <c r="D117" s="54" t="s">
        <v>63</v>
      </c>
      <c r="E117" s="30" t="s">
        <v>202</v>
      </c>
      <c r="F117" s="14">
        <f>G117+H117+I117</f>
        <v>176999.5</v>
      </c>
      <c r="G117" s="28">
        <v>21754.5</v>
      </c>
      <c r="H117" s="28">
        <v>145587.79999999999</v>
      </c>
      <c r="I117" s="28">
        <v>9657.2000000000007</v>
      </c>
      <c r="J117" s="14">
        <f t="shared" ref="J117:J128" si="128">K117+L117+M117</f>
        <v>174593.8</v>
      </c>
      <c r="K117" s="28">
        <v>21754.5</v>
      </c>
      <c r="L117" s="28">
        <v>145587.79999999999</v>
      </c>
      <c r="M117" s="28">
        <v>7251.5</v>
      </c>
      <c r="N117" s="14">
        <f t="shared" ref="N117:N124" si="129">O117+P117+Q117</f>
        <v>0</v>
      </c>
      <c r="O117" s="28">
        <v>0</v>
      </c>
      <c r="P117" s="28">
        <v>0</v>
      </c>
      <c r="Q117" s="28">
        <v>0</v>
      </c>
      <c r="R117" s="14">
        <f t="shared" ref="R117:R124" si="130">S117+T117+U117</f>
        <v>0</v>
      </c>
      <c r="S117" s="28"/>
      <c r="T117" s="28"/>
      <c r="U117" s="28"/>
      <c r="V117" s="69">
        <f t="shared" si="67"/>
        <v>0.98599999999999999</v>
      </c>
    </row>
    <row r="118" spans="1:101" ht="100.15" customHeight="1" x14ac:dyDescent="0.25">
      <c r="A118" s="7"/>
      <c r="B118" s="40" t="s">
        <v>310</v>
      </c>
      <c r="C118" s="30" t="s">
        <v>203</v>
      </c>
      <c r="D118" s="54" t="s">
        <v>63</v>
      </c>
      <c r="E118" s="30" t="s">
        <v>309</v>
      </c>
      <c r="F118" s="14">
        <f>G118+H118+I118</f>
        <v>81342.2</v>
      </c>
      <c r="G118" s="28">
        <v>59312.95</v>
      </c>
      <c r="H118" s="28"/>
      <c r="I118" s="28">
        <v>22029.200000000001</v>
      </c>
      <c r="J118" s="14">
        <f t="shared" si="128"/>
        <v>79382.5</v>
      </c>
      <c r="K118" s="28">
        <v>59313</v>
      </c>
      <c r="L118" s="28"/>
      <c r="M118" s="28">
        <v>20069.5</v>
      </c>
      <c r="N118" s="14">
        <f t="shared" si="129"/>
        <v>0</v>
      </c>
      <c r="O118" s="28"/>
      <c r="P118" s="28"/>
      <c r="Q118" s="28"/>
      <c r="R118" s="14">
        <f t="shared" si="130"/>
        <v>0</v>
      </c>
      <c r="S118" s="28"/>
      <c r="T118" s="28"/>
      <c r="U118" s="28"/>
      <c r="V118" s="69">
        <f t="shared" si="67"/>
        <v>0.97599999999999998</v>
      </c>
    </row>
    <row r="119" spans="1:101" ht="28.15" customHeight="1" x14ac:dyDescent="0.25">
      <c r="A119" s="5" t="s">
        <v>246</v>
      </c>
      <c r="B119" s="13" t="s">
        <v>247</v>
      </c>
      <c r="C119" s="16" t="s">
        <v>12</v>
      </c>
      <c r="D119" s="53" t="s">
        <v>12</v>
      </c>
      <c r="E119" s="16" t="s">
        <v>12</v>
      </c>
      <c r="F119" s="14">
        <f t="shared" ref="F119" si="131">G119+H119+I119</f>
        <v>15376.4</v>
      </c>
      <c r="G119" s="14">
        <f>G122+G121</f>
        <v>0</v>
      </c>
      <c r="H119" s="14">
        <f t="shared" ref="H119" si="132">H122+H121</f>
        <v>15376.4</v>
      </c>
      <c r="I119" s="14">
        <f>I122+I121</f>
        <v>0</v>
      </c>
      <c r="J119" s="14">
        <f t="shared" si="128"/>
        <v>15376.4</v>
      </c>
      <c r="K119" s="14">
        <f>K121+K122</f>
        <v>0</v>
      </c>
      <c r="L119" s="14">
        <f t="shared" ref="L119:M119" si="133">L121+L122</f>
        <v>15376.4</v>
      </c>
      <c r="M119" s="14">
        <f t="shared" si="133"/>
        <v>0</v>
      </c>
      <c r="N119" s="14">
        <f t="shared" si="129"/>
        <v>26512.5</v>
      </c>
      <c r="O119" s="14">
        <f>O122+O121</f>
        <v>0</v>
      </c>
      <c r="P119" s="14">
        <f t="shared" ref="P119:Q119" si="134">P122+P121</f>
        <v>26512.5</v>
      </c>
      <c r="Q119" s="14">
        <f t="shared" si="134"/>
        <v>0</v>
      </c>
      <c r="R119" s="14">
        <f t="shared" si="130"/>
        <v>34260.5</v>
      </c>
      <c r="S119" s="14">
        <f>S122+S121</f>
        <v>0</v>
      </c>
      <c r="T119" s="14">
        <f t="shared" ref="T119:U119" si="135">T122+T121</f>
        <v>34260.5</v>
      </c>
      <c r="U119" s="14">
        <f t="shared" si="135"/>
        <v>0</v>
      </c>
      <c r="V119" s="69">
        <f t="shared" si="67"/>
        <v>1</v>
      </c>
    </row>
    <row r="120" spans="1:101" ht="21" customHeight="1" x14ac:dyDescent="0.25">
      <c r="A120" s="7"/>
      <c r="B120" s="15" t="s">
        <v>14</v>
      </c>
      <c r="C120" s="30"/>
      <c r="D120" s="54"/>
      <c r="E120" s="30"/>
      <c r="F120" s="14"/>
      <c r="G120" s="28"/>
      <c r="H120" s="28"/>
      <c r="I120" s="28"/>
      <c r="J120" s="14"/>
      <c r="K120" s="28"/>
      <c r="L120" s="28"/>
      <c r="M120" s="28"/>
      <c r="N120" s="14"/>
      <c r="O120" s="28"/>
      <c r="P120" s="28"/>
      <c r="Q120" s="28"/>
      <c r="R120" s="14"/>
      <c r="S120" s="28"/>
      <c r="T120" s="28"/>
      <c r="U120" s="28"/>
      <c r="V120" s="69"/>
    </row>
    <row r="121" spans="1:101" ht="69" customHeight="1" x14ac:dyDescent="0.25">
      <c r="A121" s="7"/>
      <c r="B121" s="40" t="s">
        <v>250</v>
      </c>
      <c r="C121" s="30" t="s">
        <v>252</v>
      </c>
      <c r="D121" s="54" t="s">
        <v>253</v>
      </c>
      <c r="E121" s="30" t="s">
        <v>248</v>
      </c>
      <c r="F121" s="14">
        <f t="shared" si="113"/>
        <v>3440.7</v>
      </c>
      <c r="G121" s="28"/>
      <c r="H121" s="28">
        <v>3440.7</v>
      </c>
      <c r="I121" s="28"/>
      <c r="J121" s="14">
        <f t="shared" si="128"/>
        <v>3440.7</v>
      </c>
      <c r="K121" s="28"/>
      <c r="L121" s="28">
        <v>3440.7</v>
      </c>
      <c r="M121" s="28"/>
      <c r="N121" s="14">
        <f t="shared" ref="N121:N122" si="136">O121+P121+Q121</f>
        <v>3675</v>
      </c>
      <c r="O121" s="28"/>
      <c r="P121" s="28">
        <v>3675</v>
      </c>
      <c r="Q121" s="28"/>
      <c r="R121" s="14">
        <f t="shared" ref="R121:R122" si="137">S121+T121+U121</f>
        <v>3753.5</v>
      </c>
      <c r="S121" s="28"/>
      <c r="T121" s="28">
        <v>3753.5</v>
      </c>
      <c r="U121" s="28"/>
      <c r="V121" s="69">
        <f t="shared" si="67"/>
        <v>1</v>
      </c>
    </row>
    <row r="122" spans="1:101" ht="84.75" customHeight="1" x14ac:dyDescent="0.25">
      <c r="A122" s="7"/>
      <c r="B122" s="40" t="s">
        <v>251</v>
      </c>
      <c r="C122" s="30" t="s">
        <v>252</v>
      </c>
      <c r="D122" s="54" t="s">
        <v>253</v>
      </c>
      <c r="E122" s="30" t="s">
        <v>249</v>
      </c>
      <c r="F122" s="14">
        <f t="shared" si="113"/>
        <v>11935.7</v>
      </c>
      <c r="G122" s="28"/>
      <c r="H122" s="28">
        <v>11935.7</v>
      </c>
      <c r="I122" s="28"/>
      <c r="J122" s="14">
        <f t="shared" si="128"/>
        <v>11935.7</v>
      </c>
      <c r="K122" s="28"/>
      <c r="L122" s="28">
        <v>11935.7</v>
      </c>
      <c r="M122" s="28"/>
      <c r="N122" s="14">
        <f t="shared" si="136"/>
        <v>22837.5</v>
      </c>
      <c r="O122" s="28"/>
      <c r="P122" s="28">
        <v>22837.5</v>
      </c>
      <c r="Q122" s="28"/>
      <c r="R122" s="14">
        <f t="shared" si="137"/>
        <v>30507</v>
      </c>
      <c r="S122" s="28"/>
      <c r="T122" s="28">
        <v>30507</v>
      </c>
      <c r="U122" s="28"/>
      <c r="V122" s="69">
        <f t="shared" si="67"/>
        <v>1</v>
      </c>
    </row>
    <row r="123" spans="1:101" s="25" customFormat="1" ht="39" customHeight="1" x14ac:dyDescent="0.25">
      <c r="A123" s="9" t="s">
        <v>64</v>
      </c>
      <c r="B123" s="23" t="s">
        <v>193</v>
      </c>
      <c r="C123" s="11" t="s">
        <v>12</v>
      </c>
      <c r="D123" s="11" t="s">
        <v>12</v>
      </c>
      <c r="E123" s="11" t="s">
        <v>12</v>
      </c>
      <c r="F123" s="19">
        <f t="shared" si="113"/>
        <v>7063327.2000000002</v>
      </c>
      <c r="G123" s="19">
        <f>G124+G133+G129</f>
        <v>2639980.1</v>
      </c>
      <c r="H123" s="19">
        <f>H124+H133+H129</f>
        <v>4037270.2</v>
      </c>
      <c r="I123" s="19">
        <f>I124+I133+I129</f>
        <v>386076.9</v>
      </c>
      <c r="J123" s="19">
        <f t="shared" si="128"/>
        <v>6082889.4000000004</v>
      </c>
      <c r="K123" s="19">
        <f>K124+K133+K129</f>
        <v>1659542.3</v>
      </c>
      <c r="L123" s="19">
        <f>L124+L133+L129</f>
        <v>4037270.2</v>
      </c>
      <c r="M123" s="19">
        <f>M124+M133+M129</f>
        <v>386076.9</v>
      </c>
      <c r="N123" s="19">
        <f t="shared" si="129"/>
        <v>4946772.5</v>
      </c>
      <c r="O123" s="19">
        <f>O124+O133+O129</f>
        <v>1881539.8</v>
      </c>
      <c r="P123" s="19">
        <f>P124+P133+P129</f>
        <v>2792232.7</v>
      </c>
      <c r="Q123" s="19">
        <f>Q124+Q133+Q129</f>
        <v>273000</v>
      </c>
      <c r="R123" s="19">
        <f t="shared" si="130"/>
        <v>6559834.4000000004</v>
      </c>
      <c r="S123" s="19">
        <f>S124+S133+S129</f>
        <v>1889345.5</v>
      </c>
      <c r="T123" s="19">
        <f>T124+T133+T129</f>
        <v>4397488.9000000004</v>
      </c>
      <c r="U123" s="19">
        <f>U124+U133+U129</f>
        <v>273000</v>
      </c>
      <c r="V123" s="71">
        <f t="shared" si="67"/>
        <v>0.86099999999999999</v>
      </c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47"/>
      <c r="AU123" s="47"/>
      <c r="AV123" s="47"/>
      <c r="AW123" s="47"/>
      <c r="AX123" s="47"/>
      <c r="AY123" s="47"/>
      <c r="AZ123" s="47"/>
      <c r="BA123" s="47"/>
      <c r="BB123" s="47"/>
      <c r="BC123" s="47"/>
      <c r="BD123" s="47"/>
      <c r="BE123" s="47"/>
      <c r="BF123" s="47"/>
      <c r="BG123" s="47"/>
      <c r="BH123" s="47"/>
      <c r="BI123" s="47"/>
      <c r="BJ123" s="47"/>
      <c r="BK123" s="47"/>
      <c r="BL123" s="47"/>
      <c r="BM123" s="47"/>
      <c r="BN123" s="47"/>
      <c r="BO123" s="47"/>
      <c r="BP123" s="47"/>
      <c r="BQ123" s="47"/>
      <c r="BR123" s="47"/>
      <c r="BS123" s="47"/>
      <c r="BT123" s="47"/>
      <c r="BU123" s="47"/>
      <c r="BV123" s="47"/>
      <c r="BW123" s="47"/>
      <c r="BX123" s="47"/>
      <c r="BY123" s="47"/>
      <c r="BZ123" s="47"/>
      <c r="CA123" s="47"/>
      <c r="CB123" s="47"/>
      <c r="CC123" s="47"/>
      <c r="CD123" s="47"/>
      <c r="CE123" s="47"/>
      <c r="CF123" s="47"/>
      <c r="CG123" s="47"/>
      <c r="CH123" s="47"/>
      <c r="CI123" s="47"/>
      <c r="CJ123" s="47"/>
      <c r="CK123" s="47"/>
      <c r="CL123" s="47"/>
      <c r="CM123" s="47"/>
      <c r="CN123" s="47"/>
      <c r="CO123" s="47"/>
      <c r="CP123" s="47"/>
      <c r="CQ123" s="47"/>
      <c r="CR123" s="47"/>
      <c r="CS123" s="47"/>
      <c r="CT123" s="47"/>
      <c r="CU123" s="47"/>
      <c r="CV123" s="47"/>
      <c r="CW123" s="47"/>
    </row>
    <row r="124" spans="1:101" ht="36.75" customHeight="1" x14ac:dyDescent="0.25">
      <c r="A124" s="5" t="s">
        <v>65</v>
      </c>
      <c r="B124" s="13" t="s">
        <v>171</v>
      </c>
      <c r="C124" s="22" t="s">
        <v>12</v>
      </c>
      <c r="D124" s="22" t="s">
        <v>12</v>
      </c>
      <c r="E124" s="22" t="s">
        <v>12</v>
      </c>
      <c r="F124" s="14">
        <f>G124+H124+I124</f>
        <v>6770295.2999999998</v>
      </c>
      <c r="G124" s="14">
        <f>SUM(G126:G128)</f>
        <v>2346948.2000000002</v>
      </c>
      <c r="H124" s="14">
        <f>SUM(H126:H128)</f>
        <v>4037270.2</v>
      </c>
      <c r="I124" s="14">
        <f>SUM(I126:I128)</f>
        <v>386076.9</v>
      </c>
      <c r="J124" s="14">
        <f>K124+L124+M124</f>
        <v>5891143</v>
      </c>
      <c r="K124" s="14">
        <f>SUM(K126:K128)</f>
        <v>1467795.9</v>
      </c>
      <c r="L124" s="14">
        <f>SUM(L126:L128)</f>
        <v>4037270.2</v>
      </c>
      <c r="M124" s="14">
        <f>SUM(M126:M128)</f>
        <v>386076.9</v>
      </c>
      <c r="N124" s="14">
        <f t="shared" si="129"/>
        <v>4730747.5999999996</v>
      </c>
      <c r="O124" s="14">
        <f>SUM(O126:O128)</f>
        <v>1708153.1</v>
      </c>
      <c r="P124" s="14">
        <f>SUM(P126:P128)</f>
        <v>2749594.5</v>
      </c>
      <c r="Q124" s="14">
        <f>SUM(Q126:Q128)</f>
        <v>273000</v>
      </c>
      <c r="R124" s="14">
        <f t="shared" si="130"/>
        <v>6209431.7999999998</v>
      </c>
      <c r="S124" s="14">
        <f>SUM(S126:S128)</f>
        <v>1691152.5</v>
      </c>
      <c r="T124" s="14">
        <f>SUM(T126:T128)</f>
        <v>4245279.3</v>
      </c>
      <c r="U124" s="14">
        <f>SUM(U126:U128)</f>
        <v>273000</v>
      </c>
      <c r="V124" s="69">
        <f>J124/F124</f>
        <v>0.87</v>
      </c>
    </row>
    <row r="125" spans="1:101" ht="18.75" x14ac:dyDescent="0.25">
      <c r="A125" s="7"/>
      <c r="B125" s="15" t="s">
        <v>14</v>
      </c>
      <c r="C125" s="21"/>
      <c r="D125" s="21"/>
      <c r="E125" s="21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69"/>
    </row>
    <row r="126" spans="1:101" ht="90.6" customHeight="1" x14ac:dyDescent="0.25">
      <c r="A126" s="7"/>
      <c r="B126" s="40" t="s">
        <v>145</v>
      </c>
      <c r="C126" s="54" t="s">
        <v>170</v>
      </c>
      <c r="D126" s="54" t="s">
        <v>66</v>
      </c>
      <c r="E126" s="30" t="s">
        <v>108</v>
      </c>
      <c r="F126" s="14">
        <f t="shared" si="113"/>
        <v>1103076.8999999999</v>
      </c>
      <c r="G126" s="28">
        <v>717000</v>
      </c>
      <c r="H126" s="28"/>
      <c r="I126" s="28">
        <v>386076.9</v>
      </c>
      <c r="J126" s="14">
        <f t="shared" si="128"/>
        <v>1103076.8999999999</v>
      </c>
      <c r="K126" s="28">
        <v>717000</v>
      </c>
      <c r="L126" s="28"/>
      <c r="M126" s="28">
        <v>386076.9</v>
      </c>
      <c r="N126" s="14">
        <f t="shared" ref="N126:N128" si="138">O126+P126+Q126</f>
        <v>367015</v>
      </c>
      <c r="O126" s="28">
        <v>94015</v>
      </c>
      <c r="P126" s="28"/>
      <c r="Q126" s="28">
        <v>273000</v>
      </c>
      <c r="R126" s="14">
        <f t="shared" ref="R126:R128" si="139">S126+T126+U126</f>
        <v>367015</v>
      </c>
      <c r="S126" s="28">
        <v>94015</v>
      </c>
      <c r="T126" s="28"/>
      <c r="U126" s="28">
        <v>273000</v>
      </c>
      <c r="V126" s="69">
        <f>J126/F126</f>
        <v>1</v>
      </c>
    </row>
    <row r="127" spans="1:101" ht="88.15" customHeight="1" x14ac:dyDescent="0.25">
      <c r="A127" s="7"/>
      <c r="B127" s="40" t="s">
        <v>168</v>
      </c>
      <c r="C127" s="54" t="s">
        <v>170</v>
      </c>
      <c r="D127" s="54" t="s">
        <v>66</v>
      </c>
      <c r="E127" s="30" t="s">
        <v>169</v>
      </c>
      <c r="F127" s="14">
        <f t="shared" si="113"/>
        <v>4162134.2</v>
      </c>
      <c r="G127" s="28">
        <v>124864</v>
      </c>
      <c r="H127" s="28">
        <v>4037270.2</v>
      </c>
      <c r="I127" s="28">
        <v>0</v>
      </c>
      <c r="J127" s="14">
        <f t="shared" si="128"/>
        <v>4162134.2</v>
      </c>
      <c r="K127" s="28">
        <v>124864</v>
      </c>
      <c r="L127" s="28">
        <v>4037270.2</v>
      </c>
      <c r="M127" s="28">
        <v>0</v>
      </c>
      <c r="N127" s="14">
        <f t="shared" si="138"/>
        <v>2834633.6</v>
      </c>
      <c r="O127" s="28">
        <v>85039.1</v>
      </c>
      <c r="P127" s="28">
        <v>2749594.5</v>
      </c>
      <c r="Q127" s="14"/>
      <c r="R127" s="14">
        <f t="shared" si="139"/>
        <v>4376576.5999999996</v>
      </c>
      <c r="S127" s="28">
        <v>131297.29999999999</v>
      </c>
      <c r="T127" s="28">
        <v>4245279.3</v>
      </c>
      <c r="U127" s="14"/>
      <c r="V127" s="69">
        <f t="shared" si="67"/>
        <v>1</v>
      </c>
      <c r="W127" s="49"/>
      <c r="X127" s="49"/>
    </row>
    <row r="128" spans="1:101" ht="105.6" customHeight="1" x14ac:dyDescent="0.25">
      <c r="A128" s="7"/>
      <c r="B128" s="40" t="s">
        <v>312</v>
      </c>
      <c r="C128" s="54" t="s">
        <v>170</v>
      </c>
      <c r="D128" s="54" t="s">
        <v>66</v>
      </c>
      <c r="E128" s="30" t="s">
        <v>311</v>
      </c>
      <c r="F128" s="14">
        <f t="shared" si="113"/>
        <v>1505084.2</v>
      </c>
      <c r="G128" s="28">
        <v>1505084.22</v>
      </c>
      <c r="H128" s="28"/>
      <c r="I128" s="28"/>
      <c r="J128" s="14">
        <f t="shared" si="128"/>
        <v>625931.9</v>
      </c>
      <c r="K128" s="28">
        <v>625931.9</v>
      </c>
      <c r="L128" s="28"/>
      <c r="M128" s="28"/>
      <c r="N128" s="14">
        <f t="shared" si="138"/>
        <v>1529099</v>
      </c>
      <c r="O128" s="28">
        <v>1529098.98</v>
      </c>
      <c r="P128" s="28"/>
      <c r="Q128" s="14"/>
      <c r="R128" s="14">
        <f t="shared" si="139"/>
        <v>1465840.2</v>
      </c>
      <c r="S128" s="28">
        <v>1465840.2</v>
      </c>
      <c r="T128" s="28"/>
      <c r="U128" s="14"/>
      <c r="V128" s="69">
        <f t="shared" si="67"/>
        <v>0.41599999999999998</v>
      </c>
    </row>
    <row r="129" spans="1:101" ht="36.75" customHeight="1" x14ac:dyDescent="0.25">
      <c r="A129" s="5" t="s">
        <v>121</v>
      </c>
      <c r="B129" s="13" t="s">
        <v>172</v>
      </c>
      <c r="C129" s="16" t="s">
        <v>12</v>
      </c>
      <c r="D129" s="16" t="s">
        <v>12</v>
      </c>
      <c r="E129" s="16" t="s">
        <v>12</v>
      </c>
      <c r="F129" s="14">
        <f t="shared" si="113"/>
        <v>159731.79999999999</v>
      </c>
      <c r="G129" s="14">
        <f>SUM(G131:G132)</f>
        <v>159731.79999999999</v>
      </c>
      <c r="H129" s="14">
        <f t="shared" ref="H129:M129" si="140">SUM(H131:H132)</f>
        <v>0</v>
      </c>
      <c r="I129" s="14">
        <f t="shared" si="140"/>
        <v>0</v>
      </c>
      <c r="J129" s="14">
        <f t="shared" si="140"/>
        <v>59703.199999999997</v>
      </c>
      <c r="K129" s="14">
        <f t="shared" si="140"/>
        <v>59703.199999999997</v>
      </c>
      <c r="L129" s="14">
        <f t="shared" si="140"/>
        <v>0</v>
      </c>
      <c r="M129" s="14">
        <f t="shared" si="140"/>
        <v>0</v>
      </c>
      <c r="N129" s="14">
        <f t="shared" ref="N129" si="141">O129+P129+Q129</f>
        <v>43956.9</v>
      </c>
      <c r="O129" s="14">
        <f>SUM(O131:O132)</f>
        <v>1318.7</v>
      </c>
      <c r="P129" s="14">
        <f t="shared" ref="P129:Q129" si="142">SUM(P131:P132)</f>
        <v>42638.2</v>
      </c>
      <c r="Q129" s="14">
        <f t="shared" si="142"/>
        <v>0</v>
      </c>
      <c r="R129" s="14">
        <f t="shared" ref="R129" si="143">S129+T129+U129</f>
        <v>167263.29999999999</v>
      </c>
      <c r="S129" s="14">
        <f>SUM(S131:S132)</f>
        <v>15053.7</v>
      </c>
      <c r="T129" s="14">
        <f t="shared" ref="T129:U129" si="144">SUM(T131:T132)</f>
        <v>152209.60000000001</v>
      </c>
      <c r="U129" s="14">
        <f t="shared" si="144"/>
        <v>0</v>
      </c>
      <c r="V129" s="69">
        <f t="shared" si="67"/>
        <v>0.374</v>
      </c>
    </row>
    <row r="130" spans="1:101" ht="18.75" x14ac:dyDescent="0.25">
      <c r="A130" s="7"/>
      <c r="B130" s="15" t="s">
        <v>14</v>
      </c>
      <c r="C130" s="21"/>
      <c r="D130" s="21"/>
      <c r="E130" s="21"/>
      <c r="F130" s="14"/>
      <c r="G130" s="28"/>
      <c r="H130" s="28"/>
      <c r="I130" s="28"/>
      <c r="J130" s="14"/>
      <c r="K130" s="28"/>
      <c r="L130" s="28"/>
      <c r="M130" s="28"/>
      <c r="N130" s="14"/>
      <c r="O130" s="28"/>
      <c r="P130" s="28"/>
      <c r="Q130" s="28"/>
      <c r="R130" s="14"/>
      <c r="S130" s="28"/>
      <c r="T130" s="28"/>
      <c r="U130" s="28"/>
      <c r="V130" s="69"/>
    </row>
    <row r="131" spans="1:101" ht="105" customHeight="1" x14ac:dyDescent="0.25">
      <c r="A131" s="7"/>
      <c r="B131" s="24" t="s">
        <v>254</v>
      </c>
      <c r="C131" s="30" t="s">
        <v>170</v>
      </c>
      <c r="D131" s="54" t="s">
        <v>66</v>
      </c>
      <c r="E131" s="30" t="s">
        <v>255</v>
      </c>
      <c r="F131" s="14">
        <f t="shared" si="113"/>
        <v>99720.3</v>
      </c>
      <c r="G131" s="28">
        <v>99720.3</v>
      </c>
      <c r="H131" s="28">
        <v>0</v>
      </c>
      <c r="I131" s="28"/>
      <c r="J131" s="14">
        <f>SUM(K131:M131)</f>
        <v>0</v>
      </c>
      <c r="K131" s="28"/>
      <c r="L131" s="28">
        <v>0</v>
      </c>
      <c r="M131" s="28"/>
      <c r="N131" s="14">
        <f t="shared" ref="N131:N133" si="145">O131+P131+Q131</f>
        <v>43956.9</v>
      </c>
      <c r="O131" s="28">
        <v>1318.71</v>
      </c>
      <c r="P131" s="28">
        <v>42638.2</v>
      </c>
      <c r="Q131" s="28"/>
      <c r="R131" s="14">
        <f t="shared" ref="R131:R133" si="146">S131+T131+U131</f>
        <v>167263.29999999999</v>
      </c>
      <c r="S131" s="28">
        <v>15053.7</v>
      </c>
      <c r="T131" s="28">
        <v>152209.60000000001</v>
      </c>
      <c r="U131" s="28"/>
      <c r="V131" s="69">
        <f t="shared" si="67"/>
        <v>0</v>
      </c>
    </row>
    <row r="132" spans="1:101" ht="103.9" customHeight="1" x14ac:dyDescent="0.25">
      <c r="A132" s="7"/>
      <c r="B132" s="40" t="s">
        <v>145</v>
      </c>
      <c r="C132" s="30" t="s">
        <v>170</v>
      </c>
      <c r="D132" s="54" t="s">
        <v>66</v>
      </c>
      <c r="E132" s="30" t="s">
        <v>135</v>
      </c>
      <c r="F132" s="14">
        <f t="shared" si="113"/>
        <v>60011.5</v>
      </c>
      <c r="G132" s="28">
        <v>60011.5</v>
      </c>
      <c r="H132" s="28"/>
      <c r="I132" s="28"/>
      <c r="J132" s="14">
        <f t="shared" ref="J132:J133" si="147">K132+L132+M132</f>
        <v>59703.199999999997</v>
      </c>
      <c r="K132" s="28">
        <v>59703.199999999997</v>
      </c>
      <c r="L132" s="28"/>
      <c r="M132" s="28"/>
      <c r="N132" s="14">
        <f t="shared" si="145"/>
        <v>0</v>
      </c>
      <c r="O132" s="28">
        <v>0</v>
      </c>
      <c r="P132" s="28"/>
      <c r="Q132" s="28"/>
      <c r="R132" s="14">
        <f t="shared" si="146"/>
        <v>0</v>
      </c>
      <c r="S132" s="28"/>
      <c r="T132" s="28"/>
      <c r="U132" s="28"/>
      <c r="V132" s="69">
        <f t="shared" si="67"/>
        <v>0.995</v>
      </c>
    </row>
    <row r="133" spans="1:101" s="4" customFormat="1" ht="38.25" customHeight="1" x14ac:dyDescent="0.25">
      <c r="A133" s="5" t="s">
        <v>122</v>
      </c>
      <c r="B133" s="13" t="s">
        <v>173</v>
      </c>
      <c r="C133" s="16" t="s">
        <v>12</v>
      </c>
      <c r="D133" s="16" t="s">
        <v>12</v>
      </c>
      <c r="E133" s="16" t="s">
        <v>12</v>
      </c>
      <c r="F133" s="14">
        <f t="shared" si="113"/>
        <v>133300.1</v>
      </c>
      <c r="G133" s="14">
        <f>SUM(G135:G138)</f>
        <v>133300.1</v>
      </c>
      <c r="H133" s="14">
        <f>SUM(H135:H138)</f>
        <v>0</v>
      </c>
      <c r="I133" s="14">
        <f>SUM(I135:I138)</f>
        <v>0</v>
      </c>
      <c r="J133" s="14">
        <f t="shared" si="147"/>
        <v>132043.20000000001</v>
      </c>
      <c r="K133" s="14">
        <f>SUM(K135:K138)</f>
        <v>132043.20000000001</v>
      </c>
      <c r="L133" s="14">
        <f>SUM(L136:L138)</f>
        <v>0</v>
      </c>
      <c r="M133" s="14">
        <f>SUM(M136:M138)</f>
        <v>0</v>
      </c>
      <c r="N133" s="14">
        <f t="shared" si="145"/>
        <v>172068</v>
      </c>
      <c r="O133" s="14">
        <f>SUM(O135:O138)</f>
        <v>172068</v>
      </c>
      <c r="P133" s="14">
        <f>SUM(P135:P138)</f>
        <v>0</v>
      </c>
      <c r="Q133" s="14">
        <f>SUM(Q135:Q138)</f>
        <v>0</v>
      </c>
      <c r="R133" s="14">
        <f t="shared" si="146"/>
        <v>183139.3</v>
      </c>
      <c r="S133" s="14">
        <f>SUM(S135:S138)</f>
        <v>183139.3</v>
      </c>
      <c r="T133" s="14">
        <f>SUM(T135:T138)</f>
        <v>0</v>
      </c>
      <c r="U133" s="14">
        <f>SUM(U135:U138)</f>
        <v>0</v>
      </c>
      <c r="V133" s="69">
        <f t="shared" si="67"/>
        <v>0.99099999999999999</v>
      </c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7"/>
      <c r="AX133" s="47"/>
      <c r="AY133" s="47"/>
      <c r="AZ133" s="47"/>
      <c r="BA133" s="47"/>
      <c r="BB133" s="47"/>
      <c r="BC133" s="47"/>
      <c r="BD133" s="47"/>
      <c r="BE133" s="47"/>
      <c r="BF133" s="47"/>
      <c r="BG133" s="47"/>
      <c r="BH133" s="47"/>
      <c r="BI133" s="47"/>
      <c r="BJ133" s="47"/>
      <c r="BK133" s="47"/>
      <c r="BL133" s="47"/>
      <c r="BM133" s="47"/>
      <c r="BN133" s="47"/>
      <c r="BO133" s="47"/>
      <c r="BP133" s="47"/>
      <c r="BQ133" s="47"/>
      <c r="BR133" s="47"/>
      <c r="BS133" s="47"/>
      <c r="BT133" s="47"/>
      <c r="BU133" s="47"/>
      <c r="BV133" s="47"/>
      <c r="BW133" s="47"/>
      <c r="BX133" s="47"/>
      <c r="BY133" s="47"/>
      <c r="BZ133" s="47"/>
      <c r="CA133" s="47"/>
      <c r="CB133" s="47"/>
      <c r="CC133" s="47"/>
      <c r="CD133" s="47"/>
      <c r="CE133" s="47"/>
      <c r="CF133" s="47"/>
      <c r="CG133" s="47"/>
      <c r="CH133" s="47"/>
      <c r="CI133" s="47"/>
      <c r="CJ133" s="47"/>
      <c r="CK133" s="47"/>
      <c r="CL133" s="47"/>
      <c r="CM133" s="47"/>
      <c r="CN133" s="47"/>
      <c r="CO133" s="47"/>
      <c r="CP133" s="47"/>
      <c r="CQ133" s="47"/>
      <c r="CR133" s="47"/>
      <c r="CS133" s="47"/>
      <c r="CT133" s="47"/>
      <c r="CU133" s="47"/>
      <c r="CV133" s="47"/>
      <c r="CW133" s="47"/>
    </row>
    <row r="134" spans="1:101" ht="22.5" customHeight="1" x14ac:dyDescent="0.25">
      <c r="A134" s="7"/>
      <c r="B134" s="15" t="s">
        <v>14</v>
      </c>
      <c r="C134" s="21"/>
      <c r="D134" s="21"/>
      <c r="E134" s="21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69"/>
    </row>
    <row r="135" spans="1:101" ht="57.75" customHeight="1" x14ac:dyDescent="0.25">
      <c r="A135" s="7"/>
      <c r="B135" s="24" t="s">
        <v>314</v>
      </c>
      <c r="C135" s="31" t="s">
        <v>164</v>
      </c>
      <c r="D135" s="31" t="s">
        <v>331</v>
      </c>
      <c r="E135" s="30" t="s">
        <v>313</v>
      </c>
      <c r="F135" s="14">
        <f t="shared" si="113"/>
        <v>6825.5</v>
      </c>
      <c r="G135" s="28">
        <v>6825.5</v>
      </c>
      <c r="H135" s="14"/>
      <c r="I135" s="14"/>
      <c r="J135" s="14">
        <f>SUM(K135:M135)</f>
        <v>6474.8</v>
      </c>
      <c r="K135" s="28">
        <v>6474.8</v>
      </c>
      <c r="L135" s="14"/>
      <c r="M135" s="14"/>
      <c r="N135" s="14">
        <f t="shared" ref="N135:N140" si="148">O135+P135+Q135</f>
        <v>3813</v>
      </c>
      <c r="O135" s="28">
        <v>3813</v>
      </c>
      <c r="P135" s="14"/>
      <c r="Q135" s="14"/>
      <c r="R135" s="14">
        <f t="shared" ref="R135:R140" si="149">S135+T135+U135</f>
        <v>3813</v>
      </c>
      <c r="S135" s="28">
        <v>3813</v>
      </c>
      <c r="T135" s="14"/>
      <c r="U135" s="14"/>
      <c r="V135" s="69">
        <f t="shared" si="67"/>
        <v>0.94899999999999995</v>
      </c>
    </row>
    <row r="136" spans="1:101" ht="64.150000000000006" customHeight="1" x14ac:dyDescent="0.25">
      <c r="A136" s="7"/>
      <c r="B136" s="40" t="s">
        <v>145</v>
      </c>
      <c r="C136" s="30" t="s">
        <v>147</v>
      </c>
      <c r="D136" s="54" t="s">
        <v>15</v>
      </c>
      <c r="E136" s="30" t="s">
        <v>120</v>
      </c>
      <c r="F136" s="14">
        <f t="shared" si="113"/>
        <v>367.5</v>
      </c>
      <c r="G136" s="28">
        <v>367.5</v>
      </c>
      <c r="H136" s="28"/>
      <c r="I136" s="28"/>
      <c r="J136" s="14">
        <f t="shared" ref="J136:J140" si="150">K136+L136+M136</f>
        <v>363.2</v>
      </c>
      <c r="K136" s="28">
        <v>363.17</v>
      </c>
      <c r="L136" s="28"/>
      <c r="M136" s="28"/>
      <c r="N136" s="14">
        <f t="shared" si="148"/>
        <v>367.5</v>
      </c>
      <c r="O136" s="28">
        <v>367.5</v>
      </c>
      <c r="P136" s="28"/>
      <c r="Q136" s="28"/>
      <c r="R136" s="14">
        <f t="shared" si="149"/>
        <v>367.5</v>
      </c>
      <c r="S136" s="28">
        <v>367.5</v>
      </c>
      <c r="T136" s="28"/>
      <c r="U136" s="28"/>
      <c r="V136" s="69">
        <f t="shared" si="67"/>
        <v>0.98799999999999999</v>
      </c>
      <c r="W136" s="49"/>
      <c r="X136" s="49"/>
    </row>
    <row r="137" spans="1:101" ht="62.45" customHeight="1" x14ac:dyDescent="0.25">
      <c r="A137" s="7"/>
      <c r="B137" s="40" t="s">
        <v>145</v>
      </c>
      <c r="C137" s="30" t="s">
        <v>164</v>
      </c>
      <c r="D137" s="54" t="s">
        <v>331</v>
      </c>
      <c r="E137" s="30" t="s">
        <v>120</v>
      </c>
      <c r="F137" s="14">
        <f t="shared" si="113"/>
        <v>0</v>
      </c>
      <c r="G137" s="28">
        <v>0</v>
      </c>
      <c r="H137" s="28"/>
      <c r="I137" s="28"/>
      <c r="J137" s="14">
        <f t="shared" si="150"/>
        <v>0</v>
      </c>
      <c r="K137" s="28">
        <v>0</v>
      </c>
      <c r="L137" s="28"/>
      <c r="M137" s="28"/>
      <c r="N137" s="14">
        <f t="shared" si="148"/>
        <v>3012.5</v>
      </c>
      <c r="O137" s="28">
        <v>3012.5</v>
      </c>
      <c r="P137" s="28"/>
      <c r="Q137" s="28"/>
      <c r="R137" s="14">
        <f t="shared" si="149"/>
        <v>3012.5</v>
      </c>
      <c r="S137" s="28">
        <v>3012.5</v>
      </c>
      <c r="T137" s="28"/>
      <c r="U137" s="28"/>
      <c r="V137" s="69" t="e">
        <f t="shared" si="67"/>
        <v>#DIV/0!</v>
      </c>
    </row>
    <row r="138" spans="1:101" ht="101.25" customHeight="1" x14ac:dyDescent="0.25">
      <c r="A138" s="7"/>
      <c r="B138" s="40" t="s">
        <v>145</v>
      </c>
      <c r="C138" s="30" t="s">
        <v>170</v>
      </c>
      <c r="D138" s="54" t="s">
        <v>66</v>
      </c>
      <c r="E138" s="30" t="s">
        <v>120</v>
      </c>
      <c r="F138" s="14">
        <f t="shared" si="113"/>
        <v>126107.1</v>
      </c>
      <c r="G138" s="28">
        <v>126107.06</v>
      </c>
      <c r="H138" s="28"/>
      <c r="I138" s="28"/>
      <c r="J138" s="14">
        <f t="shared" si="150"/>
        <v>125205.2</v>
      </c>
      <c r="K138" s="28">
        <v>125205.2</v>
      </c>
      <c r="L138" s="28"/>
      <c r="M138" s="28"/>
      <c r="N138" s="14">
        <f t="shared" si="148"/>
        <v>164875</v>
      </c>
      <c r="O138" s="28">
        <v>164874.99</v>
      </c>
      <c r="P138" s="28"/>
      <c r="Q138" s="28"/>
      <c r="R138" s="14">
        <f t="shared" si="149"/>
        <v>175946.3</v>
      </c>
      <c r="S138" s="28">
        <v>175946.3</v>
      </c>
      <c r="T138" s="28"/>
      <c r="U138" s="28"/>
      <c r="V138" s="69">
        <f t="shared" si="67"/>
        <v>0.99299999999999999</v>
      </c>
    </row>
    <row r="139" spans="1:101" s="25" customFormat="1" ht="28.5" customHeight="1" x14ac:dyDescent="0.25">
      <c r="A139" s="9" t="s">
        <v>67</v>
      </c>
      <c r="B139" s="10" t="s">
        <v>68</v>
      </c>
      <c r="C139" s="11" t="s">
        <v>12</v>
      </c>
      <c r="D139" s="11" t="s">
        <v>12</v>
      </c>
      <c r="E139" s="11" t="s">
        <v>12</v>
      </c>
      <c r="F139" s="19">
        <f>G139+H139+I139</f>
        <v>453509.1</v>
      </c>
      <c r="G139" s="19">
        <f>G140+G154+G159</f>
        <v>52810.7</v>
      </c>
      <c r="H139" s="19">
        <f>H140+H154+H159</f>
        <v>394370.6</v>
      </c>
      <c r="I139" s="19">
        <f>I140+I154+I159</f>
        <v>6327.8</v>
      </c>
      <c r="J139" s="19">
        <f t="shared" si="150"/>
        <v>442115</v>
      </c>
      <c r="K139" s="19">
        <f>K140+K154+K159</f>
        <v>49240.6</v>
      </c>
      <c r="L139" s="19">
        <f>L140+L154+L159</f>
        <v>387384.2</v>
      </c>
      <c r="M139" s="19">
        <f>M140+M154+M159</f>
        <v>5490.2</v>
      </c>
      <c r="N139" s="19">
        <f t="shared" si="148"/>
        <v>10000</v>
      </c>
      <c r="O139" s="19">
        <f>O140+O154+O159</f>
        <v>10000</v>
      </c>
      <c r="P139" s="19">
        <f>P140+P154+P159</f>
        <v>0</v>
      </c>
      <c r="Q139" s="19">
        <f>Q140+Q154+Q159</f>
        <v>0</v>
      </c>
      <c r="R139" s="19">
        <f t="shared" si="149"/>
        <v>10000</v>
      </c>
      <c r="S139" s="19">
        <f>S140+S154+S159</f>
        <v>10000</v>
      </c>
      <c r="T139" s="19">
        <f>T140+T154+T159</f>
        <v>0</v>
      </c>
      <c r="U139" s="19">
        <f>U140+U154+U159</f>
        <v>0</v>
      </c>
      <c r="V139" s="71">
        <f t="shared" si="67"/>
        <v>0.97499999999999998</v>
      </c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7"/>
      <c r="AV139" s="47"/>
      <c r="AW139" s="47"/>
      <c r="AX139" s="47"/>
      <c r="AY139" s="47"/>
      <c r="AZ139" s="47"/>
      <c r="BA139" s="47"/>
      <c r="BB139" s="47"/>
      <c r="BC139" s="47"/>
      <c r="BD139" s="47"/>
      <c r="BE139" s="47"/>
      <c r="BF139" s="47"/>
      <c r="BG139" s="47"/>
      <c r="BH139" s="47"/>
      <c r="BI139" s="47"/>
      <c r="BJ139" s="47"/>
      <c r="BK139" s="47"/>
      <c r="BL139" s="47"/>
      <c r="BM139" s="47"/>
      <c r="BN139" s="47"/>
      <c r="BO139" s="47"/>
      <c r="BP139" s="47"/>
      <c r="BQ139" s="47"/>
      <c r="BR139" s="47"/>
      <c r="BS139" s="47"/>
      <c r="BT139" s="47"/>
      <c r="BU139" s="47"/>
      <c r="BV139" s="47"/>
      <c r="BW139" s="47"/>
      <c r="BX139" s="47"/>
      <c r="BY139" s="47"/>
      <c r="BZ139" s="47"/>
      <c r="CA139" s="47"/>
      <c r="CB139" s="47"/>
      <c r="CC139" s="47"/>
      <c r="CD139" s="47"/>
      <c r="CE139" s="47"/>
      <c r="CF139" s="47"/>
      <c r="CG139" s="47"/>
      <c r="CH139" s="47"/>
      <c r="CI139" s="47"/>
      <c r="CJ139" s="47"/>
      <c r="CK139" s="47"/>
      <c r="CL139" s="47"/>
      <c r="CM139" s="47"/>
      <c r="CN139" s="47"/>
      <c r="CO139" s="47"/>
      <c r="CP139" s="47"/>
      <c r="CQ139" s="47"/>
      <c r="CR139" s="47"/>
      <c r="CS139" s="47"/>
      <c r="CT139" s="47"/>
      <c r="CU139" s="47"/>
      <c r="CV139" s="47"/>
      <c r="CW139" s="47"/>
    </row>
    <row r="140" spans="1:101" ht="28.9" customHeight="1" x14ac:dyDescent="0.25">
      <c r="A140" s="5" t="s">
        <v>69</v>
      </c>
      <c r="B140" s="13" t="s">
        <v>70</v>
      </c>
      <c r="C140" s="16" t="s">
        <v>12</v>
      </c>
      <c r="D140" s="16" t="s">
        <v>12</v>
      </c>
      <c r="E140" s="16" t="s">
        <v>12</v>
      </c>
      <c r="F140" s="14">
        <f t="shared" si="113"/>
        <v>431672.9</v>
      </c>
      <c r="G140" s="14">
        <f>SUM(G142:G153)</f>
        <v>32274.5</v>
      </c>
      <c r="H140" s="14">
        <f t="shared" ref="H140" si="151">SUM(H142:H153)</f>
        <v>393070.6</v>
      </c>
      <c r="I140" s="14">
        <f>SUM(I142:I153)</f>
        <v>6327.8</v>
      </c>
      <c r="J140" s="14">
        <f t="shared" si="150"/>
        <v>420278.8</v>
      </c>
      <c r="K140" s="14">
        <f>SUM(K142:K153)</f>
        <v>28704.400000000001</v>
      </c>
      <c r="L140" s="14">
        <f>SUM(L142:L153)</f>
        <v>386084.2</v>
      </c>
      <c r="M140" s="14">
        <f>SUM(M142:M153)</f>
        <v>5490.2</v>
      </c>
      <c r="N140" s="14">
        <f t="shared" si="148"/>
        <v>10000</v>
      </c>
      <c r="O140" s="14">
        <f>SUM(O142:O153)</f>
        <v>10000</v>
      </c>
      <c r="P140" s="14">
        <f>SUM(P142:P153)</f>
        <v>0</v>
      </c>
      <c r="Q140" s="14">
        <f t="shared" ref="Q140" si="152">SUM(Q142:Q153)</f>
        <v>0</v>
      </c>
      <c r="R140" s="14">
        <f t="shared" si="149"/>
        <v>10000</v>
      </c>
      <c r="S140" s="14">
        <f>SUM(S142:S153)</f>
        <v>10000</v>
      </c>
      <c r="T140" s="14">
        <f t="shared" ref="T140:U140" si="153">SUM(T142:T153)</f>
        <v>0</v>
      </c>
      <c r="U140" s="14">
        <f t="shared" si="153"/>
        <v>0</v>
      </c>
      <c r="V140" s="69">
        <f t="shared" si="67"/>
        <v>0.97399999999999998</v>
      </c>
    </row>
    <row r="141" spans="1:101" ht="18.75" x14ac:dyDescent="0.25">
      <c r="A141" s="7"/>
      <c r="B141" s="15" t="s">
        <v>14</v>
      </c>
      <c r="C141" s="21"/>
      <c r="D141" s="21"/>
      <c r="E141" s="21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69"/>
    </row>
    <row r="142" spans="1:101" ht="58.5" customHeight="1" x14ac:dyDescent="0.25">
      <c r="A142" s="7"/>
      <c r="B142" s="24" t="s">
        <v>257</v>
      </c>
      <c r="C142" s="54" t="s">
        <v>178</v>
      </c>
      <c r="D142" s="31" t="s">
        <v>71</v>
      </c>
      <c r="E142" s="30" t="s">
        <v>256</v>
      </c>
      <c r="F142" s="14">
        <f t="shared" si="113"/>
        <v>16494.8</v>
      </c>
      <c r="G142" s="28">
        <v>480</v>
      </c>
      <c r="H142" s="28">
        <v>15520</v>
      </c>
      <c r="I142" s="28">
        <v>494.8</v>
      </c>
      <c r="J142" s="14">
        <f>SUM(K142:M142)</f>
        <v>16494.8</v>
      </c>
      <c r="K142" s="28">
        <v>480</v>
      </c>
      <c r="L142" s="28">
        <v>15520</v>
      </c>
      <c r="M142" s="28">
        <v>494.8</v>
      </c>
      <c r="N142" s="14">
        <f t="shared" ref="N142:N151" si="154">O142+P142+Q142</f>
        <v>0</v>
      </c>
      <c r="O142" s="14"/>
      <c r="P142" s="14"/>
      <c r="Q142" s="14"/>
      <c r="R142" s="14">
        <f t="shared" ref="R142:R151" si="155">S142+T142+U142</f>
        <v>0</v>
      </c>
      <c r="S142" s="14"/>
      <c r="T142" s="14"/>
      <c r="U142" s="14"/>
      <c r="V142" s="69">
        <f t="shared" si="67"/>
        <v>1</v>
      </c>
    </row>
    <row r="143" spans="1:101" ht="85.9" customHeight="1" x14ac:dyDescent="0.25">
      <c r="A143" s="7"/>
      <c r="B143" s="40" t="s">
        <v>104</v>
      </c>
      <c r="C143" s="54" t="s">
        <v>162</v>
      </c>
      <c r="D143" s="54" t="s">
        <v>103</v>
      </c>
      <c r="E143" s="30" t="s">
        <v>105</v>
      </c>
      <c r="F143" s="14">
        <f t="shared" si="113"/>
        <v>262402.5</v>
      </c>
      <c r="G143" s="28">
        <v>7872.1</v>
      </c>
      <c r="H143" s="28">
        <v>254530.4</v>
      </c>
      <c r="I143" s="14"/>
      <c r="J143" s="14">
        <f t="shared" ref="J143:J150" si="156">K143+L143+M143</f>
        <v>262402.5</v>
      </c>
      <c r="K143" s="28">
        <v>7872.1</v>
      </c>
      <c r="L143" s="28">
        <v>254530.4</v>
      </c>
      <c r="M143" s="14"/>
      <c r="N143" s="14">
        <f t="shared" si="154"/>
        <v>0</v>
      </c>
      <c r="O143" s="28">
        <v>0</v>
      </c>
      <c r="P143" s="28">
        <v>0</v>
      </c>
      <c r="Q143" s="14"/>
      <c r="R143" s="14">
        <f t="shared" si="155"/>
        <v>0</v>
      </c>
      <c r="S143" s="14"/>
      <c r="T143" s="14"/>
      <c r="U143" s="14"/>
      <c r="V143" s="69">
        <f t="shared" si="67"/>
        <v>1</v>
      </c>
    </row>
    <row r="144" spans="1:101" ht="67.900000000000006" customHeight="1" x14ac:dyDescent="0.25">
      <c r="A144" s="7"/>
      <c r="B144" s="40" t="s">
        <v>174</v>
      </c>
      <c r="C144" s="30" t="s">
        <v>148</v>
      </c>
      <c r="D144" s="54" t="s">
        <v>356</v>
      </c>
      <c r="E144" s="30" t="s">
        <v>176</v>
      </c>
      <c r="F144" s="14">
        <f t="shared" si="113"/>
        <v>41488.800000000003</v>
      </c>
      <c r="G144" s="28">
        <v>5006.8999999999996</v>
      </c>
      <c r="H144" s="28">
        <v>33507.9</v>
      </c>
      <c r="I144" s="28">
        <v>2974</v>
      </c>
      <c r="J144" s="14">
        <f t="shared" si="156"/>
        <v>32621.1</v>
      </c>
      <c r="K144" s="28">
        <v>3963</v>
      </c>
      <c r="L144" s="28">
        <v>26521.7</v>
      </c>
      <c r="M144" s="28">
        <v>2136.4</v>
      </c>
      <c r="N144" s="14">
        <f t="shared" si="154"/>
        <v>0</v>
      </c>
      <c r="O144" s="28">
        <v>0</v>
      </c>
      <c r="P144" s="28">
        <v>0</v>
      </c>
      <c r="Q144" s="28"/>
      <c r="R144" s="14">
        <f t="shared" si="155"/>
        <v>0</v>
      </c>
      <c r="S144" s="28"/>
      <c r="T144" s="28"/>
      <c r="U144" s="28"/>
      <c r="V144" s="69">
        <f t="shared" si="67"/>
        <v>0.78600000000000003</v>
      </c>
    </row>
    <row r="145" spans="1:22" ht="68.45" customHeight="1" x14ac:dyDescent="0.25">
      <c r="A145" s="7"/>
      <c r="B145" s="40" t="s">
        <v>229</v>
      </c>
      <c r="C145" s="30" t="s">
        <v>148</v>
      </c>
      <c r="D145" s="54" t="s">
        <v>356</v>
      </c>
      <c r="E145" s="30" t="s">
        <v>228</v>
      </c>
      <c r="F145" s="14">
        <f t="shared" si="113"/>
        <v>7367.2</v>
      </c>
      <c r="G145" s="28">
        <v>957.7</v>
      </c>
      <c r="H145" s="28">
        <v>6409.5</v>
      </c>
      <c r="I145" s="28">
        <v>0</v>
      </c>
      <c r="J145" s="14">
        <f t="shared" si="156"/>
        <v>7367.2</v>
      </c>
      <c r="K145" s="28">
        <v>957.7</v>
      </c>
      <c r="L145" s="28">
        <v>6409.5</v>
      </c>
      <c r="M145" s="28">
        <v>0</v>
      </c>
      <c r="N145" s="14">
        <f t="shared" si="154"/>
        <v>0</v>
      </c>
      <c r="O145" s="28">
        <v>0</v>
      </c>
      <c r="P145" s="28">
        <v>0</v>
      </c>
      <c r="Q145" s="28">
        <v>0</v>
      </c>
      <c r="R145" s="14">
        <f t="shared" si="155"/>
        <v>0</v>
      </c>
      <c r="S145" s="28"/>
      <c r="T145" s="28"/>
      <c r="U145" s="28"/>
      <c r="V145" s="69">
        <f t="shared" si="67"/>
        <v>1</v>
      </c>
    </row>
    <row r="146" spans="1:22" ht="69" customHeight="1" x14ac:dyDescent="0.25">
      <c r="A146" s="7"/>
      <c r="B146" s="40" t="s">
        <v>260</v>
      </c>
      <c r="C146" s="30" t="s">
        <v>148</v>
      </c>
      <c r="D146" s="54" t="s">
        <v>356</v>
      </c>
      <c r="E146" s="30" t="s">
        <v>259</v>
      </c>
      <c r="F146" s="14">
        <f t="shared" si="113"/>
        <v>105.9</v>
      </c>
      <c r="G146" s="28">
        <v>105.9</v>
      </c>
      <c r="H146" s="28"/>
      <c r="I146" s="28">
        <v>0</v>
      </c>
      <c r="J146" s="14">
        <f t="shared" si="156"/>
        <v>105.9</v>
      </c>
      <c r="K146" s="28">
        <v>105.9</v>
      </c>
      <c r="L146" s="28"/>
      <c r="M146" s="28"/>
      <c r="N146" s="14">
        <f t="shared" si="154"/>
        <v>0</v>
      </c>
      <c r="O146" s="28"/>
      <c r="P146" s="28"/>
      <c r="Q146" s="28"/>
      <c r="R146" s="14">
        <f t="shared" si="155"/>
        <v>0</v>
      </c>
      <c r="S146" s="28"/>
      <c r="T146" s="28"/>
      <c r="U146" s="28"/>
      <c r="V146" s="69">
        <f t="shared" ref="V146:V201" si="157">J146/F146</f>
        <v>1</v>
      </c>
    </row>
    <row r="147" spans="1:22" ht="78" customHeight="1" x14ac:dyDescent="0.25">
      <c r="A147" s="7"/>
      <c r="B147" s="40" t="s">
        <v>130</v>
      </c>
      <c r="C147" s="30" t="s">
        <v>178</v>
      </c>
      <c r="D147" s="54" t="s">
        <v>71</v>
      </c>
      <c r="E147" s="30" t="s">
        <v>129</v>
      </c>
      <c r="F147" s="14">
        <f t="shared" si="113"/>
        <v>16828.900000000001</v>
      </c>
      <c r="G147" s="28">
        <v>479.6</v>
      </c>
      <c r="H147" s="28">
        <v>15507.7</v>
      </c>
      <c r="I147" s="28">
        <v>841.6</v>
      </c>
      <c r="J147" s="14">
        <f t="shared" si="156"/>
        <v>16828.900000000001</v>
      </c>
      <c r="K147" s="28">
        <v>479.62</v>
      </c>
      <c r="L147" s="28">
        <v>15507.7</v>
      </c>
      <c r="M147" s="28">
        <v>841.6</v>
      </c>
      <c r="N147" s="14">
        <f t="shared" si="154"/>
        <v>0</v>
      </c>
      <c r="O147" s="28">
        <v>0</v>
      </c>
      <c r="P147" s="28">
        <v>0</v>
      </c>
      <c r="Q147" s="28"/>
      <c r="R147" s="14">
        <f t="shared" si="155"/>
        <v>0</v>
      </c>
      <c r="S147" s="28"/>
      <c r="T147" s="28"/>
      <c r="U147" s="28"/>
      <c r="V147" s="69">
        <f t="shared" si="157"/>
        <v>1</v>
      </c>
    </row>
    <row r="148" spans="1:22" ht="52.15" customHeight="1" x14ac:dyDescent="0.25">
      <c r="A148" s="7"/>
      <c r="B148" s="40" t="s">
        <v>232</v>
      </c>
      <c r="C148" s="30" t="s">
        <v>178</v>
      </c>
      <c r="D148" s="54" t="s">
        <v>71</v>
      </c>
      <c r="E148" s="30" t="s">
        <v>230</v>
      </c>
      <c r="F148" s="14">
        <f t="shared" ref="F148:F149" si="158">G148+H148+I148</f>
        <v>23141.200000000001</v>
      </c>
      <c r="G148" s="28">
        <v>694.2</v>
      </c>
      <c r="H148" s="28">
        <v>22447</v>
      </c>
      <c r="I148" s="28"/>
      <c r="J148" s="14">
        <f t="shared" ref="J148:J149" si="159">K148+L148+M148</f>
        <v>23141.200000000001</v>
      </c>
      <c r="K148" s="28">
        <v>694.24</v>
      </c>
      <c r="L148" s="28">
        <v>22447</v>
      </c>
      <c r="M148" s="28"/>
      <c r="N148" s="14">
        <f t="shared" ref="N148:N149" si="160">O148+P148+Q148</f>
        <v>0</v>
      </c>
      <c r="O148" s="28">
        <v>0</v>
      </c>
      <c r="P148" s="28">
        <v>0</v>
      </c>
      <c r="Q148" s="28"/>
      <c r="R148" s="14">
        <f t="shared" ref="R148:R149" si="161">S148+T148+U148</f>
        <v>0</v>
      </c>
      <c r="S148" s="28"/>
      <c r="T148" s="28"/>
      <c r="U148" s="28"/>
      <c r="V148" s="69">
        <f t="shared" si="157"/>
        <v>1</v>
      </c>
    </row>
    <row r="149" spans="1:22" ht="50.25" customHeight="1" x14ac:dyDescent="0.25">
      <c r="A149" s="7"/>
      <c r="B149" s="40" t="s">
        <v>233</v>
      </c>
      <c r="C149" s="30" t="s">
        <v>178</v>
      </c>
      <c r="D149" s="54" t="s">
        <v>71</v>
      </c>
      <c r="E149" s="30" t="s">
        <v>231</v>
      </c>
      <c r="F149" s="14">
        <f t="shared" si="158"/>
        <v>11613.2</v>
      </c>
      <c r="G149" s="28">
        <v>348.4</v>
      </c>
      <c r="H149" s="28">
        <v>11264.8</v>
      </c>
      <c r="I149" s="28"/>
      <c r="J149" s="14">
        <f t="shared" si="159"/>
        <v>11613.2</v>
      </c>
      <c r="K149" s="28">
        <v>348.4</v>
      </c>
      <c r="L149" s="28">
        <v>11264.8</v>
      </c>
      <c r="M149" s="28"/>
      <c r="N149" s="14">
        <f t="shared" si="160"/>
        <v>0</v>
      </c>
      <c r="O149" s="28">
        <v>0</v>
      </c>
      <c r="P149" s="28">
        <v>0</v>
      </c>
      <c r="Q149" s="28"/>
      <c r="R149" s="14">
        <f t="shared" si="161"/>
        <v>0</v>
      </c>
      <c r="S149" s="28"/>
      <c r="T149" s="28"/>
      <c r="U149" s="28"/>
      <c r="V149" s="69">
        <f t="shared" si="157"/>
        <v>1</v>
      </c>
    </row>
    <row r="150" spans="1:22" ht="52.5" customHeight="1" x14ac:dyDescent="0.25">
      <c r="A150" s="7"/>
      <c r="B150" s="40" t="s">
        <v>175</v>
      </c>
      <c r="C150" s="30" t="s">
        <v>178</v>
      </c>
      <c r="D150" s="54" t="s">
        <v>71</v>
      </c>
      <c r="E150" s="30" t="s">
        <v>177</v>
      </c>
      <c r="F150" s="14">
        <f t="shared" si="113"/>
        <v>11569.4</v>
      </c>
      <c r="G150" s="28">
        <v>328.8</v>
      </c>
      <c r="H150" s="28">
        <v>10630</v>
      </c>
      <c r="I150" s="28">
        <v>610.6</v>
      </c>
      <c r="J150" s="14">
        <f t="shared" si="156"/>
        <v>11569.4</v>
      </c>
      <c r="K150" s="28">
        <v>328.8</v>
      </c>
      <c r="L150" s="28">
        <v>10630</v>
      </c>
      <c r="M150" s="28">
        <v>610.6</v>
      </c>
      <c r="N150" s="14">
        <f t="shared" si="154"/>
        <v>0</v>
      </c>
      <c r="O150" s="28">
        <v>0</v>
      </c>
      <c r="P150" s="28">
        <v>0</v>
      </c>
      <c r="Q150" s="28"/>
      <c r="R150" s="14">
        <f t="shared" si="155"/>
        <v>0</v>
      </c>
      <c r="S150" s="28"/>
      <c r="T150" s="28"/>
      <c r="U150" s="28"/>
      <c r="V150" s="69">
        <f t="shared" si="157"/>
        <v>1</v>
      </c>
    </row>
    <row r="151" spans="1:22" ht="73.900000000000006" customHeight="1" x14ac:dyDescent="0.25">
      <c r="A151" s="7"/>
      <c r="B151" s="40" t="s">
        <v>235</v>
      </c>
      <c r="C151" s="30" t="s">
        <v>148</v>
      </c>
      <c r="D151" s="54" t="s">
        <v>356</v>
      </c>
      <c r="E151" s="30" t="s">
        <v>234</v>
      </c>
      <c r="F151" s="14">
        <f t="shared" si="113"/>
        <v>28872.1</v>
      </c>
      <c r="G151" s="28">
        <v>4212</v>
      </c>
      <c r="H151" s="28">
        <v>23253.3</v>
      </c>
      <c r="I151" s="28">
        <v>1406.8</v>
      </c>
      <c r="J151" s="14">
        <f>SUM(K151:M151)</f>
        <v>28134.5</v>
      </c>
      <c r="K151" s="28">
        <v>3474.61</v>
      </c>
      <c r="L151" s="28">
        <v>23253.1</v>
      </c>
      <c r="M151" s="28">
        <v>1406.8</v>
      </c>
      <c r="N151" s="14">
        <f t="shared" si="154"/>
        <v>0</v>
      </c>
      <c r="O151" s="28">
        <v>0</v>
      </c>
      <c r="P151" s="28">
        <v>0</v>
      </c>
      <c r="Q151" s="28">
        <v>0</v>
      </c>
      <c r="R151" s="14">
        <f t="shared" si="155"/>
        <v>0</v>
      </c>
      <c r="S151" s="28"/>
      <c r="T151" s="28"/>
      <c r="U151" s="28"/>
      <c r="V151" s="69">
        <f t="shared" si="157"/>
        <v>0.97399999999999998</v>
      </c>
    </row>
    <row r="152" spans="1:22" ht="52.5" customHeight="1" x14ac:dyDescent="0.25">
      <c r="A152" s="7"/>
      <c r="B152" s="40" t="s">
        <v>196</v>
      </c>
      <c r="C152" s="30" t="s">
        <v>178</v>
      </c>
      <c r="D152" s="54" t="s">
        <v>71</v>
      </c>
      <c r="E152" s="30" t="s">
        <v>197</v>
      </c>
      <c r="F152" s="14">
        <f t="shared" ref="F152:F153" si="162">G152+H152+I152</f>
        <v>10000</v>
      </c>
      <c r="G152" s="28">
        <v>10000</v>
      </c>
      <c r="H152" s="28"/>
      <c r="I152" s="28">
        <v>0</v>
      </c>
      <c r="J152" s="14">
        <f t="shared" ref="J152:J153" si="163">K152+L152+M152</f>
        <v>10000</v>
      </c>
      <c r="K152" s="28">
        <v>10000</v>
      </c>
      <c r="L152" s="28"/>
      <c r="M152" s="28">
        <v>0</v>
      </c>
      <c r="N152" s="14">
        <f t="shared" ref="N152:N153" si="164">O152+P152+Q152</f>
        <v>10000</v>
      </c>
      <c r="O152" s="28">
        <v>10000</v>
      </c>
      <c r="P152" s="28"/>
      <c r="Q152" s="28"/>
      <c r="R152" s="14">
        <f t="shared" ref="R152:R153" si="165">S152+T152+U152</f>
        <v>10000</v>
      </c>
      <c r="S152" s="28">
        <v>10000</v>
      </c>
      <c r="T152" s="28"/>
      <c r="U152" s="28"/>
      <c r="V152" s="69">
        <f t="shared" si="157"/>
        <v>1</v>
      </c>
    </row>
    <row r="153" spans="1:22" ht="68.25" customHeight="1" x14ac:dyDescent="0.25">
      <c r="A153" s="7"/>
      <c r="B153" s="40" t="s">
        <v>341</v>
      </c>
      <c r="C153" s="30" t="s">
        <v>148</v>
      </c>
      <c r="D153" s="54" t="s">
        <v>356</v>
      </c>
      <c r="E153" s="30" t="s">
        <v>340</v>
      </c>
      <c r="F153" s="14">
        <f t="shared" si="162"/>
        <v>1788.9</v>
      </c>
      <c r="G153" s="28">
        <v>1788.9</v>
      </c>
      <c r="H153" s="28">
        <v>0</v>
      </c>
      <c r="I153" s="28">
        <v>0</v>
      </c>
      <c r="J153" s="14">
        <f t="shared" si="163"/>
        <v>0</v>
      </c>
      <c r="K153" s="28">
        <v>0</v>
      </c>
      <c r="L153" s="28"/>
      <c r="M153" s="28">
        <v>0</v>
      </c>
      <c r="N153" s="14">
        <f t="shared" si="164"/>
        <v>0</v>
      </c>
      <c r="O153" s="28"/>
      <c r="P153" s="28"/>
      <c r="Q153" s="28">
        <v>0</v>
      </c>
      <c r="R153" s="14">
        <f t="shared" si="165"/>
        <v>0</v>
      </c>
      <c r="S153" s="28"/>
      <c r="T153" s="28"/>
      <c r="U153" s="28"/>
      <c r="V153" s="69">
        <f t="shared" si="157"/>
        <v>0</v>
      </c>
    </row>
    <row r="154" spans="1:22" ht="28.15" customHeight="1" x14ac:dyDescent="0.25">
      <c r="A154" s="5" t="s">
        <v>72</v>
      </c>
      <c r="B154" s="13" t="s">
        <v>73</v>
      </c>
      <c r="C154" s="22" t="s">
        <v>12</v>
      </c>
      <c r="D154" s="22" t="s">
        <v>12</v>
      </c>
      <c r="E154" s="22" t="s">
        <v>12</v>
      </c>
      <c r="F154" s="14">
        <f t="shared" si="113"/>
        <v>21836.2</v>
      </c>
      <c r="G154" s="14">
        <f>SUM(G156:G158)</f>
        <v>20536.2</v>
      </c>
      <c r="H154" s="14">
        <f>SUM(H156:H158)</f>
        <v>1300</v>
      </c>
      <c r="I154" s="14">
        <f>SUM(I156:I158)</f>
        <v>0</v>
      </c>
      <c r="J154" s="14">
        <f t="shared" ref="J154" si="166">K154+L154+M154</f>
        <v>21836.2</v>
      </c>
      <c r="K154" s="14">
        <f>SUM(K156:K158)</f>
        <v>20536.2</v>
      </c>
      <c r="L154" s="14">
        <f>SUM(L156:L158)</f>
        <v>1300</v>
      </c>
      <c r="M154" s="14">
        <f>SUM(M156:M158)</f>
        <v>0</v>
      </c>
      <c r="N154" s="14">
        <f t="shared" ref="N154" si="167">O154+P154+Q154</f>
        <v>0</v>
      </c>
      <c r="O154" s="14">
        <f>SUM(O156:O158)</f>
        <v>0</v>
      </c>
      <c r="P154" s="14">
        <f>SUM(P156:P158)</f>
        <v>0</v>
      </c>
      <c r="Q154" s="14">
        <f>SUM(Q156:Q158)</f>
        <v>0</v>
      </c>
      <c r="R154" s="14">
        <f t="shared" ref="R154" si="168">S154+T154+U154</f>
        <v>0</v>
      </c>
      <c r="S154" s="14">
        <f>SUM(S156:S158)</f>
        <v>0</v>
      </c>
      <c r="T154" s="14">
        <f>SUM(T156:T158)</f>
        <v>0</v>
      </c>
      <c r="U154" s="14">
        <f>SUM(U156:U158)</f>
        <v>0</v>
      </c>
      <c r="V154" s="69">
        <f t="shared" si="157"/>
        <v>1</v>
      </c>
    </row>
    <row r="155" spans="1:22" ht="18.75" x14ac:dyDescent="0.25">
      <c r="A155" s="7"/>
      <c r="B155" s="24" t="s">
        <v>14</v>
      </c>
      <c r="C155" s="21"/>
      <c r="D155" s="31"/>
      <c r="E155" s="21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69"/>
    </row>
    <row r="156" spans="1:22" ht="51.75" customHeight="1" x14ac:dyDescent="0.25">
      <c r="A156" s="7"/>
      <c r="B156" s="40" t="s">
        <v>74</v>
      </c>
      <c r="C156" s="30" t="s">
        <v>178</v>
      </c>
      <c r="D156" s="54" t="s">
        <v>71</v>
      </c>
      <c r="E156" s="30" t="s">
        <v>116</v>
      </c>
      <c r="F156" s="14">
        <f t="shared" si="113"/>
        <v>19496</v>
      </c>
      <c r="G156" s="28">
        <v>19496</v>
      </c>
      <c r="H156" s="28"/>
      <c r="I156" s="28"/>
      <c r="J156" s="14">
        <f>K156+L156+M156</f>
        <v>19496</v>
      </c>
      <c r="K156" s="28">
        <v>19496</v>
      </c>
      <c r="L156" s="28"/>
      <c r="M156" s="28"/>
      <c r="N156" s="14">
        <f t="shared" ref="N156:N163" si="169">O156+P156+Q156</f>
        <v>0</v>
      </c>
      <c r="O156" s="28">
        <v>0</v>
      </c>
      <c r="P156" s="28"/>
      <c r="Q156" s="28"/>
      <c r="R156" s="14">
        <f>S156+T156+U156</f>
        <v>0</v>
      </c>
      <c r="S156" s="28"/>
      <c r="T156" s="28"/>
      <c r="U156" s="28"/>
      <c r="V156" s="69">
        <f t="shared" si="157"/>
        <v>1</v>
      </c>
    </row>
    <row r="157" spans="1:22" ht="55.5" customHeight="1" x14ac:dyDescent="0.25">
      <c r="A157" s="7"/>
      <c r="B157" s="40" t="s">
        <v>132</v>
      </c>
      <c r="C157" s="30" t="s">
        <v>178</v>
      </c>
      <c r="D157" s="54" t="s">
        <v>71</v>
      </c>
      <c r="E157" s="30" t="s">
        <v>131</v>
      </c>
      <c r="F157" s="14">
        <f t="shared" si="113"/>
        <v>1340.2</v>
      </c>
      <c r="G157" s="28">
        <v>40.200000000000003</v>
      </c>
      <c r="H157" s="28">
        <v>1300</v>
      </c>
      <c r="I157" s="28"/>
      <c r="J157" s="14">
        <f>K157+L157+M157</f>
        <v>1340.2</v>
      </c>
      <c r="K157" s="28">
        <v>40.21</v>
      </c>
      <c r="L157" s="28">
        <v>1300</v>
      </c>
      <c r="M157" s="28"/>
      <c r="N157" s="14">
        <f t="shared" si="169"/>
        <v>0</v>
      </c>
      <c r="O157" s="28">
        <v>0</v>
      </c>
      <c r="P157" s="28">
        <v>0</v>
      </c>
      <c r="Q157" s="28"/>
      <c r="R157" s="14">
        <f>S157+T157+U157</f>
        <v>0</v>
      </c>
      <c r="S157" s="28"/>
      <c r="T157" s="28"/>
      <c r="U157" s="28"/>
      <c r="V157" s="69">
        <f t="shared" si="157"/>
        <v>1</v>
      </c>
    </row>
    <row r="158" spans="1:22" ht="72" customHeight="1" x14ac:dyDescent="0.25">
      <c r="A158" s="7"/>
      <c r="B158" s="40" t="s">
        <v>118</v>
      </c>
      <c r="C158" s="30" t="s">
        <v>178</v>
      </c>
      <c r="D158" s="54" t="s">
        <v>71</v>
      </c>
      <c r="E158" s="30" t="s">
        <v>117</v>
      </c>
      <c r="F158" s="14">
        <f t="shared" si="113"/>
        <v>1000</v>
      </c>
      <c r="G158" s="28">
        <v>1000</v>
      </c>
      <c r="H158" s="28"/>
      <c r="I158" s="28">
        <v>0</v>
      </c>
      <c r="J158" s="14">
        <f>K158+L158+M158</f>
        <v>1000</v>
      </c>
      <c r="K158" s="28">
        <v>1000</v>
      </c>
      <c r="L158" s="28"/>
      <c r="M158" s="28"/>
      <c r="N158" s="14">
        <f t="shared" si="169"/>
        <v>0</v>
      </c>
      <c r="O158" s="28">
        <v>0</v>
      </c>
      <c r="P158" s="28"/>
      <c r="Q158" s="28">
        <v>0</v>
      </c>
      <c r="R158" s="14">
        <f>S158+T158+U158</f>
        <v>0</v>
      </c>
      <c r="S158" s="28"/>
      <c r="T158" s="28"/>
      <c r="U158" s="28">
        <v>0</v>
      </c>
      <c r="V158" s="69">
        <f t="shared" si="157"/>
        <v>1</v>
      </c>
    </row>
    <row r="159" spans="1:22" ht="2.25" hidden="1" customHeight="1" x14ac:dyDescent="0.25">
      <c r="A159" s="5" t="s">
        <v>124</v>
      </c>
      <c r="B159" s="13" t="s">
        <v>187</v>
      </c>
      <c r="C159" s="22" t="s">
        <v>12</v>
      </c>
      <c r="D159" s="22" t="s">
        <v>12</v>
      </c>
      <c r="E159" s="22" t="s">
        <v>12</v>
      </c>
      <c r="F159" s="14">
        <f t="shared" ref="F159" si="170">G159+H159+I159</f>
        <v>0</v>
      </c>
      <c r="G159" s="14">
        <f>SUM(G161)</f>
        <v>0</v>
      </c>
      <c r="H159" s="14">
        <f t="shared" ref="H159:I159" si="171">SUM(H161)</f>
        <v>0</v>
      </c>
      <c r="I159" s="14">
        <f t="shared" si="171"/>
        <v>0</v>
      </c>
      <c r="J159" s="14">
        <f t="shared" ref="J159" si="172">K159+L159+M159</f>
        <v>0</v>
      </c>
      <c r="K159" s="14">
        <f>SUM(K161)</f>
        <v>0</v>
      </c>
      <c r="L159" s="14">
        <f t="shared" ref="L159:M159" si="173">SUM(L161)</f>
        <v>0</v>
      </c>
      <c r="M159" s="14">
        <f t="shared" si="173"/>
        <v>0</v>
      </c>
      <c r="N159" s="14">
        <f t="shared" si="169"/>
        <v>0</v>
      </c>
      <c r="O159" s="14">
        <f>SUM(O161)</f>
        <v>0</v>
      </c>
      <c r="P159" s="14">
        <f t="shared" ref="P159:Q159" si="174">SUM(P161)</f>
        <v>0</v>
      </c>
      <c r="Q159" s="14">
        <f t="shared" si="174"/>
        <v>0</v>
      </c>
      <c r="R159" s="14">
        <f>S159+T159+U159</f>
        <v>0</v>
      </c>
      <c r="S159" s="14">
        <f>SUM(S161)</f>
        <v>0</v>
      </c>
      <c r="T159" s="14">
        <f t="shared" ref="T159:U159" si="175">SUM(T161)</f>
        <v>0</v>
      </c>
      <c r="U159" s="14">
        <f t="shared" si="175"/>
        <v>0</v>
      </c>
      <c r="V159" s="69" t="e">
        <f t="shared" si="157"/>
        <v>#DIV/0!</v>
      </c>
    </row>
    <row r="160" spans="1:22" ht="1.5" hidden="1" customHeight="1" x14ac:dyDescent="0.25">
      <c r="A160" s="7"/>
      <c r="B160" s="24" t="s">
        <v>14</v>
      </c>
      <c r="C160" s="21"/>
      <c r="D160" s="31"/>
      <c r="E160" s="21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69"/>
    </row>
    <row r="161" spans="1:101" ht="1.5" hidden="1" customHeight="1" x14ac:dyDescent="0.25">
      <c r="A161" s="7"/>
      <c r="B161" s="40"/>
      <c r="C161" s="30"/>
      <c r="D161" s="54"/>
      <c r="E161" s="30"/>
      <c r="F161" s="14">
        <f t="shared" ref="F161" si="176">G161+H161+I161</f>
        <v>0</v>
      </c>
      <c r="G161" s="28"/>
      <c r="H161" s="28"/>
      <c r="I161" s="28"/>
      <c r="J161" s="14">
        <f>K161+L161+M161</f>
        <v>0</v>
      </c>
      <c r="K161" s="28"/>
      <c r="L161" s="28"/>
      <c r="M161" s="28"/>
      <c r="N161" s="14">
        <f t="shared" ref="N161" si="177">O161+P161+Q161</f>
        <v>0</v>
      </c>
      <c r="O161" s="28"/>
      <c r="P161" s="28"/>
      <c r="Q161" s="28"/>
      <c r="R161" s="14">
        <f>S161+T161+U161</f>
        <v>0</v>
      </c>
      <c r="S161" s="28"/>
      <c r="T161" s="28"/>
      <c r="U161" s="28"/>
      <c r="V161" s="69" t="e">
        <f t="shared" si="157"/>
        <v>#DIV/0!</v>
      </c>
    </row>
    <row r="162" spans="1:101" s="25" customFormat="1" ht="63.6" customHeight="1" x14ac:dyDescent="0.25">
      <c r="A162" s="9" t="s">
        <v>75</v>
      </c>
      <c r="B162" s="23" t="s">
        <v>76</v>
      </c>
      <c r="C162" s="11" t="s">
        <v>12</v>
      </c>
      <c r="D162" s="11" t="s">
        <v>12</v>
      </c>
      <c r="E162" s="11" t="s">
        <v>12</v>
      </c>
      <c r="F162" s="19">
        <f>G162+H162+I162</f>
        <v>108650.4</v>
      </c>
      <c r="G162" s="19">
        <f>G163+G166+G171</f>
        <v>12959.5</v>
      </c>
      <c r="H162" s="19">
        <f>H163+H166+H171</f>
        <v>95690.9</v>
      </c>
      <c r="I162" s="19">
        <f>I163+I166+I171</f>
        <v>0</v>
      </c>
      <c r="J162" s="19">
        <f>K162+L162+M162</f>
        <v>103095.2</v>
      </c>
      <c r="K162" s="19">
        <f>K163+K166+K171</f>
        <v>7426.1</v>
      </c>
      <c r="L162" s="19">
        <f>L163+L166+L171</f>
        <v>95669.1</v>
      </c>
      <c r="M162" s="19">
        <f>M163+M166+M171</f>
        <v>0</v>
      </c>
      <c r="N162" s="19">
        <f>O162+P162+Q162</f>
        <v>0</v>
      </c>
      <c r="O162" s="19">
        <f>O163+O166+O171</f>
        <v>0</v>
      </c>
      <c r="P162" s="19">
        <f>P163+P166+P171</f>
        <v>0</v>
      </c>
      <c r="Q162" s="19">
        <f>Q163+Q166+Q171</f>
        <v>0</v>
      </c>
      <c r="R162" s="19">
        <f t="shared" ref="R162:R163" si="178">S162+T162+U162</f>
        <v>0</v>
      </c>
      <c r="S162" s="19">
        <f>S163+S166+S171</f>
        <v>0</v>
      </c>
      <c r="T162" s="19">
        <f>T163+T166+T171</f>
        <v>0</v>
      </c>
      <c r="U162" s="19">
        <f>U163+U166+U171</f>
        <v>0</v>
      </c>
      <c r="V162" s="71">
        <f t="shared" si="157"/>
        <v>0.94899999999999995</v>
      </c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  <c r="AT162" s="47"/>
      <c r="AU162" s="47"/>
      <c r="AV162" s="47"/>
      <c r="AW162" s="47"/>
      <c r="AX162" s="47"/>
      <c r="AY162" s="47"/>
      <c r="AZ162" s="47"/>
      <c r="BA162" s="47"/>
      <c r="BB162" s="47"/>
      <c r="BC162" s="47"/>
      <c r="BD162" s="47"/>
      <c r="BE162" s="47"/>
      <c r="BF162" s="47"/>
      <c r="BG162" s="47"/>
      <c r="BH162" s="47"/>
      <c r="BI162" s="47"/>
      <c r="BJ162" s="47"/>
      <c r="BK162" s="47"/>
      <c r="BL162" s="47"/>
      <c r="BM162" s="47"/>
      <c r="BN162" s="47"/>
      <c r="BO162" s="47"/>
      <c r="BP162" s="47"/>
      <c r="BQ162" s="47"/>
      <c r="BR162" s="47"/>
      <c r="BS162" s="47"/>
      <c r="BT162" s="47"/>
      <c r="BU162" s="47"/>
      <c r="BV162" s="47"/>
      <c r="BW162" s="47"/>
      <c r="BX162" s="47"/>
      <c r="BY162" s="47"/>
      <c r="BZ162" s="47"/>
      <c r="CA162" s="47"/>
      <c r="CB162" s="47"/>
      <c r="CC162" s="47"/>
      <c r="CD162" s="47"/>
      <c r="CE162" s="47"/>
      <c r="CF162" s="47"/>
      <c r="CG162" s="47"/>
      <c r="CH162" s="47"/>
      <c r="CI162" s="47"/>
      <c r="CJ162" s="47"/>
      <c r="CK162" s="47"/>
      <c r="CL162" s="47"/>
      <c r="CM162" s="47"/>
      <c r="CN162" s="47"/>
      <c r="CO162" s="47"/>
      <c r="CP162" s="47"/>
      <c r="CQ162" s="47"/>
      <c r="CR162" s="47"/>
      <c r="CS162" s="47"/>
      <c r="CT162" s="47"/>
      <c r="CU162" s="47"/>
      <c r="CV162" s="47"/>
      <c r="CW162" s="47"/>
    </row>
    <row r="163" spans="1:101" ht="61.9" customHeight="1" x14ac:dyDescent="0.25">
      <c r="A163" s="5" t="s">
        <v>77</v>
      </c>
      <c r="B163" s="13" t="s">
        <v>179</v>
      </c>
      <c r="C163" s="16" t="s">
        <v>12</v>
      </c>
      <c r="D163" s="16" t="s">
        <v>12</v>
      </c>
      <c r="E163" s="16" t="s">
        <v>12</v>
      </c>
      <c r="F163" s="14">
        <f>G163+H163+I163</f>
        <v>9869.9</v>
      </c>
      <c r="G163" s="14">
        <f>SUM(G165:G165)</f>
        <v>296.10000000000002</v>
      </c>
      <c r="H163" s="14">
        <f>SUM(H165:H165)</f>
        <v>9573.7999999999993</v>
      </c>
      <c r="I163" s="14">
        <f>SUM(I165:I165)</f>
        <v>0</v>
      </c>
      <c r="J163" s="14">
        <f t="shared" ref="J163" si="179">K163+L163+M163</f>
        <v>9869.9</v>
      </c>
      <c r="K163" s="14">
        <f>SUM(K165:K165)</f>
        <v>296.10000000000002</v>
      </c>
      <c r="L163" s="14">
        <f>SUM(L165:L165)</f>
        <v>9573.7999999999993</v>
      </c>
      <c r="M163" s="14">
        <f>SUM(M165:M165)</f>
        <v>0</v>
      </c>
      <c r="N163" s="14">
        <f t="shared" si="169"/>
        <v>0</v>
      </c>
      <c r="O163" s="14">
        <f>SUM(O165:O165)</f>
        <v>0</v>
      </c>
      <c r="P163" s="14">
        <f>SUM(P165:P165)</f>
        <v>0</v>
      </c>
      <c r="Q163" s="14">
        <f>SUM(Q165:Q165)</f>
        <v>0</v>
      </c>
      <c r="R163" s="14">
        <f t="shared" si="178"/>
        <v>0</v>
      </c>
      <c r="S163" s="14">
        <f>SUM(S165:S165)</f>
        <v>0</v>
      </c>
      <c r="T163" s="14">
        <f>SUM(T165:T165)</f>
        <v>0</v>
      </c>
      <c r="U163" s="14">
        <f>SUM(U165:U165)</f>
        <v>0</v>
      </c>
      <c r="V163" s="69">
        <f t="shared" si="157"/>
        <v>1</v>
      </c>
    </row>
    <row r="164" spans="1:101" ht="18.75" x14ac:dyDescent="0.25">
      <c r="A164" s="7"/>
      <c r="B164" s="24" t="s">
        <v>14</v>
      </c>
      <c r="C164" s="21"/>
      <c r="D164" s="21"/>
      <c r="E164" s="21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69"/>
    </row>
    <row r="165" spans="1:101" ht="107.25" customHeight="1" x14ac:dyDescent="0.25">
      <c r="A165" s="81"/>
      <c r="B165" s="89" t="s">
        <v>191</v>
      </c>
      <c r="C165" s="83" t="s">
        <v>348</v>
      </c>
      <c r="D165" s="84" t="s">
        <v>349</v>
      </c>
      <c r="E165" s="83" t="s">
        <v>126</v>
      </c>
      <c r="F165" s="34">
        <f t="shared" ref="F165:F182" si="180">G165+H165+I165</f>
        <v>9869.9</v>
      </c>
      <c r="G165" s="37">
        <v>296.10000000000002</v>
      </c>
      <c r="H165" s="37">
        <v>9573.7999999999993</v>
      </c>
      <c r="I165" s="37"/>
      <c r="J165" s="34">
        <f t="shared" ref="J165:J166" si="181">K165+L165+M165</f>
        <v>9869.9</v>
      </c>
      <c r="K165" s="37">
        <v>296.10000000000002</v>
      </c>
      <c r="L165" s="37">
        <v>9573.7999999999993</v>
      </c>
      <c r="M165" s="37"/>
      <c r="N165" s="34">
        <f t="shared" ref="N165:N166" si="182">O165+P165+Q165</f>
        <v>0</v>
      </c>
      <c r="O165" s="37">
        <v>0</v>
      </c>
      <c r="P165" s="37">
        <v>0</v>
      </c>
      <c r="Q165" s="37"/>
      <c r="R165" s="34">
        <f t="shared" ref="R165:R166" si="183">S165+T165+U165</f>
        <v>0</v>
      </c>
      <c r="S165" s="37">
        <v>0</v>
      </c>
      <c r="T165" s="37"/>
      <c r="U165" s="37"/>
      <c r="V165" s="69">
        <f t="shared" si="157"/>
        <v>1</v>
      </c>
    </row>
    <row r="166" spans="1:101" ht="50.25" customHeight="1" x14ac:dyDescent="0.25">
      <c r="A166" s="5" t="s">
        <v>78</v>
      </c>
      <c r="B166" s="13" t="s">
        <v>180</v>
      </c>
      <c r="C166" s="16" t="s">
        <v>12</v>
      </c>
      <c r="D166" s="16" t="s">
        <v>12</v>
      </c>
      <c r="E166" s="16" t="s">
        <v>12</v>
      </c>
      <c r="F166" s="14">
        <f>G166+H166+I166</f>
        <v>28681.3</v>
      </c>
      <c r="G166" s="14">
        <f>SUM(G168:G170)</f>
        <v>10560.5</v>
      </c>
      <c r="H166" s="14">
        <f>SUM(H168:H170)</f>
        <v>18120.8</v>
      </c>
      <c r="I166" s="14">
        <f>SUM(I168:I170)</f>
        <v>0</v>
      </c>
      <c r="J166" s="14">
        <f t="shared" si="181"/>
        <v>23126.7</v>
      </c>
      <c r="K166" s="14">
        <f>SUM(K168:K170)</f>
        <v>5027.1000000000004</v>
      </c>
      <c r="L166" s="14">
        <f>SUM(L168:L170)</f>
        <v>18099.599999999999</v>
      </c>
      <c r="M166" s="14">
        <f>SUM(M168:M170)</f>
        <v>0</v>
      </c>
      <c r="N166" s="14">
        <f t="shared" si="182"/>
        <v>0</v>
      </c>
      <c r="O166" s="14">
        <f>SUM(O168:O170)</f>
        <v>0</v>
      </c>
      <c r="P166" s="14">
        <f>SUM(P168:P170)</f>
        <v>0</v>
      </c>
      <c r="Q166" s="14">
        <f>SUM(Q168:Q170)</f>
        <v>0</v>
      </c>
      <c r="R166" s="14">
        <f t="shared" si="183"/>
        <v>0</v>
      </c>
      <c r="S166" s="14">
        <f>SUM(S168:S170)</f>
        <v>0</v>
      </c>
      <c r="T166" s="14">
        <f>SUM(T168:T170)</f>
        <v>0</v>
      </c>
      <c r="U166" s="14">
        <f>SUM(U168:U170)</f>
        <v>0</v>
      </c>
      <c r="V166" s="69">
        <f t="shared" si="157"/>
        <v>0.80600000000000005</v>
      </c>
    </row>
    <row r="167" spans="1:101" ht="18.75" x14ac:dyDescent="0.25">
      <c r="A167" s="7"/>
      <c r="B167" s="24" t="s">
        <v>14</v>
      </c>
      <c r="C167" s="21"/>
      <c r="D167" s="21"/>
      <c r="E167" s="21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69"/>
    </row>
    <row r="168" spans="1:101" ht="101.45" customHeight="1" x14ac:dyDescent="0.25">
      <c r="A168" s="7"/>
      <c r="B168" s="90" t="s">
        <v>194</v>
      </c>
      <c r="C168" s="83" t="s">
        <v>348</v>
      </c>
      <c r="D168" s="84" t="s">
        <v>349</v>
      </c>
      <c r="E168" s="30" t="s">
        <v>86</v>
      </c>
      <c r="F168" s="14">
        <f t="shared" ref="F168:F169" si="184">G168+H168+I168</f>
        <v>2521.9</v>
      </c>
      <c r="G168" s="28">
        <v>75.7</v>
      </c>
      <c r="H168" s="28">
        <v>2446.1999999999998</v>
      </c>
      <c r="I168" s="28"/>
      <c r="J168" s="14">
        <f t="shared" ref="J168:J169" si="185">K168+L168+M168</f>
        <v>2500</v>
      </c>
      <c r="K168" s="28">
        <v>75</v>
      </c>
      <c r="L168" s="28">
        <v>2425</v>
      </c>
      <c r="M168" s="28"/>
      <c r="N168" s="14">
        <f t="shared" ref="N168:N169" si="186">O168+P168+Q168</f>
        <v>0</v>
      </c>
      <c r="O168" s="28">
        <v>0</v>
      </c>
      <c r="P168" s="28">
        <v>0</v>
      </c>
      <c r="Q168" s="28"/>
      <c r="R168" s="14">
        <f t="shared" ref="R168:R169" si="187">S168+T168+U168</f>
        <v>0</v>
      </c>
      <c r="S168" s="28">
        <v>0</v>
      </c>
      <c r="T168" s="28"/>
      <c r="U168" s="28"/>
      <c r="V168" s="69">
        <f t="shared" si="157"/>
        <v>0.99099999999999999</v>
      </c>
    </row>
    <row r="169" spans="1:101" ht="106.9" customHeight="1" x14ac:dyDescent="0.25">
      <c r="A169" s="7"/>
      <c r="B169" s="91" t="s">
        <v>289</v>
      </c>
      <c r="C169" s="83" t="s">
        <v>348</v>
      </c>
      <c r="D169" s="84" t="s">
        <v>349</v>
      </c>
      <c r="E169" s="30" t="s">
        <v>288</v>
      </c>
      <c r="F169" s="14">
        <f t="shared" si="184"/>
        <v>10000</v>
      </c>
      <c r="G169" s="28">
        <v>10000</v>
      </c>
      <c r="H169" s="28"/>
      <c r="I169" s="28"/>
      <c r="J169" s="14">
        <f t="shared" si="185"/>
        <v>4467.3</v>
      </c>
      <c r="K169" s="28">
        <v>4467.3</v>
      </c>
      <c r="L169" s="28"/>
      <c r="M169" s="28"/>
      <c r="N169" s="14">
        <f t="shared" si="186"/>
        <v>0</v>
      </c>
      <c r="O169" s="28"/>
      <c r="P169" s="28"/>
      <c r="Q169" s="28"/>
      <c r="R169" s="14">
        <f t="shared" si="187"/>
        <v>0</v>
      </c>
      <c r="S169" s="28"/>
      <c r="T169" s="28"/>
      <c r="U169" s="28"/>
      <c r="V169" s="69">
        <f t="shared" si="157"/>
        <v>0.44700000000000001</v>
      </c>
    </row>
    <row r="170" spans="1:101" ht="121.15" customHeight="1" x14ac:dyDescent="0.25">
      <c r="A170" s="7"/>
      <c r="B170" s="40" t="s">
        <v>181</v>
      </c>
      <c r="C170" s="83" t="s">
        <v>348</v>
      </c>
      <c r="D170" s="84" t="s">
        <v>349</v>
      </c>
      <c r="E170" s="30" t="s">
        <v>127</v>
      </c>
      <c r="F170" s="14">
        <f t="shared" si="180"/>
        <v>16159.4</v>
      </c>
      <c r="G170" s="28">
        <v>484.8</v>
      </c>
      <c r="H170" s="28">
        <v>15674.6</v>
      </c>
      <c r="I170" s="28"/>
      <c r="J170" s="14">
        <f t="shared" ref="J170:J171" si="188">K170+L170+M170</f>
        <v>16159.4</v>
      </c>
      <c r="K170" s="28">
        <v>484.8</v>
      </c>
      <c r="L170" s="28">
        <v>15674.6</v>
      </c>
      <c r="M170" s="28"/>
      <c r="N170" s="14">
        <f t="shared" ref="N170" si="189">O170+P170+Q170</f>
        <v>0</v>
      </c>
      <c r="O170" s="28">
        <v>0</v>
      </c>
      <c r="P170" s="28">
        <v>0</v>
      </c>
      <c r="Q170" s="28"/>
      <c r="R170" s="14">
        <f t="shared" ref="R170" si="190">S170+T170+U170</f>
        <v>0</v>
      </c>
      <c r="S170" s="28">
        <v>0</v>
      </c>
      <c r="T170" s="28"/>
      <c r="U170" s="28"/>
      <c r="V170" s="69">
        <f t="shared" si="157"/>
        <v>1</v>
      </c>
      <c r="X170" s="49"/>
    </row>
    <row r="171" spans="1:101" ht="65.25" customHeight="1" x14ac:dyDescent="0.25">
      <c r="A171" s="5" t="s">
        <v>79</v>
      </c>
      <c r="B171" s="13" t="s">
        <v>190</v>
      </c>
      <c r="C171" s="16" t="s">
        <v>12</v>
      </c>
      <c r="D171" s="53" t="s">
        <v>12</v>
      </c>
      <c r="E171" s="16" t="s">
        <v>12</v>
      </c>
      <c r="F171" s="14">
        <f t="shared" si="180"/>
        <v>70099.199999999997</v>
      </c>
      <c r="G171" s="14">
        <f>SUM(G173:G176)</f>
        <v>2102.9</v>
      </c>
      <c r="H171" s="14">
        <f>SUM(H173:H176)</f>
        <v>67996.3</v>
      </c>
      <c r="I171" s="14">
        <f>SUM(I173:I176)</f>
        <v>0</v>
      </c>
      <c r="J171" s="14">
        <f t="shared" si="188"/>
        <v>70098.600000000006</v>
      </c>
      <c r="K171" s="14">
        <f>SUM(K173:K176)</f>
        <v>2102.9</v>
      </c>
      <c r="L171" s="14">
        <f>SUM(L173:L176)</f>
        <v>67995.7</v>
      </c>
      <c r="M171" s="14">
        <f>SUM(M173:M176)</f>
        <v>0</v>
      </c>
      <c r="N171" s="14">
        <f t="shared" ref="N171" si="191">O171+P171+Q171</f>
        <v>0</v>
      </c>
      <c r="O171" s="14">
        <f>SUM(O173:O176)</f>
        <v>0</v>
      </c>
      <c r="P171" s="14">
        <f>SUM(P173:P176)</f>
        <v>0</v>
      </c>
      <c r="Q171" s="14">
        <f>SUM(Q173:Q176)</f>
        <v>0</v>
      </c>
      <c r="R171" s="14">
        <f t="shared" ref="R171" si="192">S171+T171+U171</f>
        <v>0</v>
      </c>
      <c r="S171" s="14">
        <f>SUM(S173:S176)</f>
        <v>0</v>
      </c>
      <c r="T171" s="14">
        <f>SUM(T173:T176)</f>
        <v>0</v>
      </c>
      <c r="U171" s="14">
        <f>SUM(U173:U176)</f>
        <v>0</v>
      </c>
      <c r="V171" s="69">
        <f t="shared" si="157"/>
        <v>1</v>
      </c>
    </row>
    <row r="172" spans="1:101" ht="18.75" x14ac:dyDescent="0.25">
      <c r="A172" s="7"/>
      <c r="B172" s="40" t="s">
        <v>14</v>
      </c>
      <c r="C172" s="21"/>
      <c r="D172" s="31"/>
      <c r="E172" s="21"/>
      <c r="F172" s="14"/>
      <c r="G172" s="28"/>
      <c r="H172" s="28"/>
      <c r="I172" s="28"/>
      <c r="J172" s="14"/>
      <c r="K172" s="28"/>
      <c r="L172" s="28"/>
      <c r="M172" s="28"/>
      <c r="N172" s="14"/>
      <c r="O172" s="28"/>
      <c r="P172" s="28"/>
      <c r="Q172" s="28"/>
      <c r="R172" s="14"/>
      <c r="S172" s="28"/>
      <c r="T172" s="28"/>
      <c r="U172" s="28"/>
      <c r="V172" s="69"/>
    </row>
    <row r="173" spans="1:101" ht="104.25" customHeight="1" x14ac:dyDescent="0.25">
      <c r="A173" s="7"/>
      <c r="B173" s="40" t="s">
        <v>182</v>
      </c>
      <c r="C173" s="30" t="s">
        <v>348</v>
      </c>
      <c r="D173" s="54" t="s">
        <v>349</v>
      </c>
      <c r="E173" s="30" t="s">
        <v>128</v>
      </c>
      <c r="F173" s="14">
        <f t="shared" si="180"/>
        <v>21880.5</v>
      </c>
      <c r="G173" s="28">
        <v>656.4</v>
      </c>
      <c r="H173" s="28">
        <v>21224.1</v>
      </c>
      <c r="I173" s="28"/>
      <c r="J173" s="14">
        <f t="shared" ref="J173:J175" si="193">K173+L173+M173</f>
        <v>21880.5</v>
      </c>
      <c r="K173" s="28">
        <v>656.4</v>
      </c>
      <c r="L173" s="28">
        <v>21224.1</v>
      </c>
      <c r="M173" s="28"/>
      <c r="N173" s="14">
        <f t="shared" ref="N173:N175" si="194">O173+P173+Q173</f>
        <v>0</v>
      </c>
      <c r="O173" s="28">
        <v>0</v>
      </c>
      <c r="P173" s="28">
        <v>0</v>
      </c>
      <c r="Q173" s="28"/>
      <c r="R173" s="14">
        <f t="shared" ref="R173:R175" si="195">S173+T173+U173</f>
        <v>0</v>
      </c>
      <c r="S173" s="28">
        <v>0</v>
      </c>
      <c r="T173" s="28"/>
      <c r="U173" s="28"/>
      <c r="V173" s="69">
        <f t="shared" si="157"/>
        <v>1</v>
      </c>
    </row>
    <row r="174" spans="1:101" ht="124.9" customHeight="1" x14ac:dyDescent="0.25">
      <c r="A174" s="7"/>
      <c r="B174" s="40" t="s">
        <v>271</v>
      </c>
      <c r="C174" s="30" t="s">
        <v>348</v>
      </c>
      <c r="D174" s="54" t="s">
        <v>349</v>
      </c>
      <c r="E174" s="30" t="s">
        <v>270</v>
      </c>
      <c r="F174" s="14">
        <f t="shared" si="180"/>
        <v>13550.7</v>
      </c>
      <c r="G174" s="28">
        <v>406.5</v>
      </c>
      <c r="H174" s="28">
        <v>13144.2</v>
      </c>
      <c r="I174" s="28"/>
      <c r="J174" s="14">
        <f t="shared" si="193"/>
        <v>13550.7</v>
      </c>
      <c r="K174" s="28">
        <v>406.5</v>
      </c>
      <c r="L174" s="28">
        <v>13144.2</v>
      </c>
      <c r="M174" s="28"/>
      <c r="N174" s="14">
        <f t="shared" si="194"/>
        <v>0</v>
      </c>
      <c r="O174" s="28">
        <v>0</v>
      </c>
      <c r="P174" s="28">
        <v>0</v>
      </c>
      <c r="Q174" s="28"/>
      <c r="R174" s="14">
        <f t="shared" si="195"/>
        <v>0</v>
      </c>
      <c r="S174" s="28"/>
      <c r="T174" s="28"/>
      <c r="U174" s="28"/>
      <c r="V174" s="69">
        <f t="shared" si="157"/>
        <v>1</v>
      </c>
    </row>
    <row r="175" spans="1:101" ht="86.25" customHeight="1" x14ac:dyDescent="0.25">
      <c r="A175" s="7"/>
      <c r="B175" s="40" t="s">
        <v>142</v>
      </c>
      <c r="C175" s="30" t="s">
        <v>183</v>
      </c>
      <c r="D175" s="54" t="s">
        <v>80</v>
      </c>
      <c r="E175" s="30" t="s">
        <v>141</v>
      </c>
      <c r="F175" s="14">
        <f t="shared" si="180"/>
        <v>34668</v>
      </c>
      <c r="G175" s="28">
        <v>1040.04</v>
      </c>
      <c r="H175" s="28">
        <v>33628</v>
      </c>
      <c r="I175" s="28"/>
      <c r="J175" s="14">
        <f t="shared" si="193"/>
        <v>34667.4</v>
      </c>
      <c r="K175" s="28">
        <v>1040.02</v>
      </c>
      <c r="L175" s="28">
        <v>33627.39</v>
      </c>
      <c r="M175" s="28"/>
      <c r="N175" s="14">
        <f t="shared" si="194"/>
        <v>0</v>
      </c>
      <c r="O175" s="28">
        <v>0</v>
      </c>
      <c r="P175" s="28">
        <v>0</v>
      </c>
      <c r="Q175" s="28"/>
      <c r="R175" s="14">
        <f t="shared" si="195"/>
        <v>0</v>
      </c>
      <c r="S175" s="28">
        <v>0</v>
      </c>
      <c r="T175" s="28"/>
      <c r="U175" s="28"/>
      <c r="V175" s="69">
        <f t="shared" si="157"/>
        <v>1</v>
      </c>
    </row>
    <row r="176" spans="1:101" ht="90" customHeight="1" x14ac:dyDescent="0.25">
      <c r="A176" s="7"/>
      <c r="B176" s="40" t="s">
        <v>81</v>
      </c>
      <c r="C176" s="30" t="s">
        <v>183</v>
      </c>
      <c r="D176" s="54" t="s">
        <v>80</v>
      </c>
      <c r="E176" s="30" t="s">
        <v>293</v>
      </c>
      <c r="F176" s="14">
        <f t="shared" si="180"/>
        <v>0</v>
      </c>
      <c r="G176" s="28">
        <v>0</v>
      </c>
      <c r="H176" s="28"/>
      <c r="I176" s="28"/>
      <c r="J176" s="14">
        <f t="shared" ref="J176:J177" si="196">K176+L176+M176</f>
        <v>0</v>
      </c>
      <c r="K176" s="28"/>
      <c r="L176" s="28"/>
      <c r="M176" s="28"/>
      <c r="N176" s="14">
        <f t="shared" ref="N176:N178" si="197">O176+P176+Q176</f>
        <v>0</v>
      </c>
      <c r="O176" s="28"/>
      <c r="P176" s="28"/>
      <c r="Q176" s="28"/>
      <c r="R176" s="14">
        <f t="shared" ref="R176" si="198">S176+T176+U176</f>
        <v>0</v>
      </c>
      <c r="S176" s="28"/>
      <c r="T176" s="28"/>
      <c r="U176" s="28"/>
      <c r="V176" s="69" t="e">
        <f t="shared" si="157"/>
        <v>#DIV/0!</v>
      </c>
    </row>
    <row r="177" spans="1:101" s="25" customFormat="1" ht="34.15" customHeight="1" x14ac:dyDescent="0.25">
      <c r="A177" s="9" t="s">
        <v>82</v>
      </c>
      <c r="B177" s="23" t="s">
        <v>327</v>
      </c>
      <c r="C177" s="11" t="s">
        <v>12</v>
      </c>
      <c r="D177" s="11" t="s">
        <v>12</v>
      </c>
      <c r="E177" s="11" t="s">
        <v>12</v>
      </c>
      <c r="F177" s="19">
        <f t="shared" si="180"/>
        <v>28550.2</v>
      </c>
      <c r="G177" s="19">
        <f>G178</f>
        <v>7821.1</v>
      </c>
      <c r="H177" s="19">
        <f>H178</f>
        <v>20729.099999999999</v>
      </c>
      <c r="I177" s="19">
        <f>I178</f>
        <v>0</v>
      </c>
      <c r="J177" s="19">
        <f t="shared" si="196"/>
        <v>28550.2</v>
      </c>
      <c r="K177" s="19">
        <f>K178</f>
        <v>7821.1</v>
      </c>
      <c r="L177" s="19">
        <f>L178</f>
        <v>20729.099999999999</v>
      </c>
      <c r="M177" s="19">
        <f>M178</f>
        <v>0</v>
      </c>
      <c r="N177" s="19">
        <f t="shared" si="197"/>
        <v>2500</v>
      </c>
      <c r="O177" s="19">
        <f>O178</f>
        <v>2500</v>
      </c>
      <c r="P177" s="19">
        <f>P178</f>
        <v>0</v>
      </c>
      <c r="Q177" s="19">
        <f>Q178</f>
        <v>0</v>
      </c>
      <c r="R177" s="19">
        <f>S177+T177+U177</f>
        <v>2500</v>
      </c>
      <c r="S177" s="19">
        <f>S178</f>
        <v>2500</v>
      </c>
      <c r="T177" s="19">
        <f>T178</f>
        <v>0</v>
      </c>
      <c r="U177" s="19">
        <f>U178</f>
        <v>0</v>
      </c>
      <c r="V177" s="71">
        <f t="shared" si="157"/>
        <v>1</v>
      </c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47"/>
      <c r="AV177" s="47"/>
      <c r="AW177" s="47"/>
      <c r="AX177" s="47"/>
      <c r="AY177" s="47"/>
      <c r="AZ177" s="47"/>
      <c r="BA177" s="47"/>
      <c r="BB177" s="47"/>
      <c r="BC177" s="47"/>
      <c r="BD177" s="47"/>
      <c r="BE177" s="47"/>
      <c r="BF177" s="47"/>
      <c r="BG177" s="47"/>
      <c r="BH177" s="47"/>
      <c r="BI177" s="47"/>
      <c r="BJ177" s="47"/>
      <c r="BK177" s="47"/>
      <c r="BL177" s="47"/>
      <c r="BM177" s="47"/>
      <c r="BN177" s="47"/>
      <c r="BO177" s="47"/>
      <c r="BP177" s="47"/>
      <c r="BQ177" s="47"/>
      <c r="BR177" s="47"/>
      <c r="BS177" s="47"/>
      <c r="BT177" s="47"/>
      <c r="BU177" s="47"/>
      <c r="BV177" s="47"/>
      <c r="BW177" s="47"/>
      <c r="BX177" s="47"/>
      <c r="BY177" s="47"/>
      <c r="BZ177" s="47"/>
      <c r="CA177" s="47"/>
      <c r="CB177" s="47"/>
      <c r="CC177" s="47"/>
      <c r="CD177" s="47"/>
      <c r="CE177" s="47"/>
      <c r="CF177" s="47"/>
      <c r="CG177" s="47"/>
      <c r="CH177" s="47"/>
      <c r="CI177" s="47"/>
      <c r="CJ177" s="47"/>
      <c r="CK177" s="47"/>
      <c r="CL177" s="47"/>
      <c r="CM177" s="47"/>
      <c r="CN177" s="47"/>
      <c r="CO177" s="47"/>
      <c r="CP177" s="47"/>
      <c r="CQ177" s="47"/>
      <c r="CR177" s="47"/>
      <c r="CS177" s="47"/>
      <c r="CT177" s="47"/>
      <c r="CU177" s="47"/>
      <c r="CV177" s="47"/>
      <c r="CW177" s="47"/>
    </row>
    <row r="178" spans="1:101" ht="52.5" customHeight="1" x14ac:dyDescent="0.25">
      <c r="A178" s="5" t="s">
        <v>83</v>
      </c>
      <c r="B178" s="13" t="s">
        <v>185</v>
      </c>
      <c r="C178" s="16" t="s">
        <v>12</v>
      </c>
      <c r="D178" s="16" t="s">
        <v>12</v>
      </c>
      <c r="E178" s="16" t="s">
        <v>12</v>
      </c>
      <c r="F178" s="14">
        <f t="shared" si="180"/>
        <v>28550.2</v>
      </c>
      <c r="G178" s="14">
        <f>SUM(G180:G182)</f>
        <v>7821.1</v>
      </c>
      <c r="H178" s="14">
        <f>SUM(H180:H182)</f>
        <v>20729.099999999999</v>
      </c>
      <c r="I178" s="14">
        <f>SUM(I180:I182)</f>
        <v>0</v>
      </c>
      <c r="J178" s="14">
        <f>K178+L178+M178</f>
        <v>28550.2</v>
      </c>
      <c r="K178" s="14">
        <f>SUM(K180:K182)</f>
        <v>7821.1</v>
      </c>
      <c r="L178" s="14">
        <f>SUM(L180:L182)</f>
        <v>20729.099999999999</v>
      </c>
      <c r="M178" s="14">
        <f>SUM(M180:M182)</f>
        <v>0</v>
      </c>
      <c r="N178" s="14">
        <f t="shared" si="197"/>
        <v>2500</v>
      </c>
      <c r="O178" s="14">
        <f>SUM(O180:O182)</f>
        <v>2500</v>
      </c>
      <c r="P178" s="14">
        <f>SUM(P180:P182)</f>
        <v>0</v>
      </c>
      <c r="Q178" s="14">
        <f>SUM(Q180:Q182)</f>
        <v>0</v>
      </c>
      <c r="R178" s="14">
        <f>S178+T178+U178</f>
        <v>2500</v>
      </c>
      <c r="S178" s="14">
        <f>SUM(S180:S182)</f>
        <v>2500</v>
      </c>
      <c r="T178" s="14">
        <f>SUM(T180:T182)</f>
        <v>0</v>
      </c>
      <c r="U178" s="14">
        <f>SUM(U180:U182)</f>
        <v>0</v>
      </c>
      <c r="V178" s="69">
        <f t="shared" si="157"/>
        <v>1</v>
      </c>
    </row>
    <row r="179" spans="1:101" ht="15.75" customHeight="1" x14ac:dyDescent="0.25">
      <c r="A179" s="7"/>
      <c r="B179" s="24" t="s">
        <v>14</v>
      </c>
      <c r="C179" s="21"/>
      <c r="D179" s="21"/>
      <c r="E179" s="21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69"/>
    </row>
    <row r="180" spans="1:101" ht="93.75" customHeight="1" x14ac:dyDescent="0.25">
      <c r="A180" s="7"/>
      <c r="B180" s="40" t="s">
        <v>184</v>
      </c>
      <c r="C180" s="30" t="s">
        <v>348</v>
      </c>
      <c r="D180" s="54" t="s">
        <v>349</v>
      </c>
      <c r="E180" s="30" t="s">
        <v>236</v>
      </c>
      <c r="F180" s="14">
        <f t="shared" si="180"/>
        <v>21370.2</v>
      </c>
      <c r="G180" s="28">
        <v>641.1</v>
      </c>
      <c r="H180" s="28">
        <v>20729.099999999999</v>
      </c>
      <c r="I180" s="28"/>
      <c r="J180" s="14">
        <f t="shared" ref="J180:J182" si="199">K180+L180+M180</f>
        <v>21370.2</v>
      </c>
      <c r="K180" s="28">
        <v>641.1</v>
      </c>
      <c r="L180" s="28">
        <v>20729.099999999999</v>
      </c>
      <c r="M180" s="28"/>
      <c r="N180" s="14">
        <f t="shared" ref="N180:N182" si="200">O180+P180+Q180</f>
        <v>0</v>
      </c>
      <c r="O180" s="28">
        <v>0</v>
      </c>
      <c r="P180" s="28">
        <v>0</v>
      </c>
      <c r="Q180" s="28"/>
      <c r="R180" s="14">
        <f t="shared" ref="R180:R182" si="201">S180+T180+U180</f>
        <v>0</v>
      </c>
      <c r="S180" s="28">
        <v>0</v>
      </c>
      <c r="T180" s="28"/>
      <c r="U180" s="28"/>
      <c r="V180" s="69">
        <f t="shared" si="157"/>
        <v>1</v>
      </c>
    </row>
    <row r="181" spans="1:101" ht="87.75" customHeight="1" x14ac:dyDescent="0.25">
      <c r="A181" s="7"/>
      <c r="B181" s="40" t="s">
        <v>184</v>
      </c>
      <c r="C181" s="30" t="s">
        <v>348</v>
      </c>
      <c r="D181" s="54" t="s">
        <v>349</v>
      </c>
      <c r="E181" s="30" t="s">
        <v>291</v>
      </c>
      <c r="F181" s="14">
        <f t="shared" si="180"/>
        <v>4000</v>
      </c>
      <c r="G181" s="28">
        <v>4000</v>
      </c>
      <c r="H181" s="28"/>
      <c r="I181" s="28"/>
      <c r="J181" s="14">
        <f t="shared" si="199"/>
        <v>4000</v>
      </c>
      <c r="K181" s="28">
        <v>4000</v>
      </c>
      <c r="L181" s="28"/>
      <c r="M181" s="28"/>
      <c r="N181" s="14">
        <f t="shared" si="200"/>
        <v>0</v>
      </c>
      <c r="O181" s="28"/>
      <c r="P181" s="28"/>
      <c r="Q181" s="28"/>
      <c r="R181" s="14">
        <f t="shared" si="201"/>
        <v>0</v>
      </c>
      <c r="S181" s="28"/>
      <c r="T181" s="28"/>
      <c r="U181" s="28"/>
      <c r="V181" s="69">
        <f t="shared" si="157"/>
        <v>1</v>
      </c>
    </row>
    <row r="182" spans="1:101" ht="92.25" customHeight="1" x14ac:dyDescent="0.25">
      <c r="A182" s="7"/>
      <c r="B182" s="40" t="s">
        <v>198</v>
      </c>
      <c r="C182" s="30" t="s">
        <v>348</v>
      </c>
      <c r="D182" s="54" t="s">
        <v>349</v>
      </c>
      <c r="E182" s="30" t="s">
        <v>237</v>
      </c>
      <c r="F182" s="14">
        <f t="shared" si="180"/>
        <v>3180</v>
      </c>
      <c r="G182" s="28">
        <v>3180</v>
      </c>
      <c r="H182" s="28"/>
      <c r="I182" s="28"/>
      <c r="J182" s="14">
        <f t="shared" si="199"/>
        <v>3180</v>
      </c>
      <c r="K182" s="28">
        <v>3180</v>
      </c>
      <c r="L182" s="28"/>
      <c r="M182" s="28"/>
      <c r="N182" s="14">
        <f t="shared" si="200"/>
        <v>2500</v>
      </c>
      <c r="O182" s="28">
        <v>2500</v>
      </c>
      <c r="P182" s="28"/>
      <c r="Q182" s="28"/>
      <c r="R182" s="14">
        <f t="shared" si="201"/>
        <v>2500</v>
      </c>
      <c r="S182" s="28">
        <v>2500</v>
      </c>
      <c r="T182" s="28"/>
      <c r="U182" s="28"/>
      <c r="V182" s="69">
        <f t="shared" si="157"/>
        <v>1</v>
      </c>
    </row>
    <row r="183" spans="1:101" s="25" customFormat="1" ht="39.75" customHeight="1" x14ac:dyDescent="0.25">
      <c r="A183" s="23">
        <v>11</v>
      </c>
      <c r="B183" s="23" t="s">
        <v>123</v>
      </c>
      <c r="C183" s="11" t="s">
        <v>12</v>
      </c>
      <c r="D183" s="11" t="s">
        <v>12</v>
      </c>
      <c r="E183" s="26" t="s">
        <v>12</v>
      </c>
      <c r="F183" s="19">
        <f>G183+H183+I183</f>
        <v>2875.7</v>
      </c>
      <c r="G183" s="19">
        <f>G184</f>
        <v>86.3</v>
      </c>
      <c r="H183" s="19">
        <f>H184</f>
        <v>2789.4</v>
      </c>
      <c r="I183" s="19">
        <f>I184</f>
        <v>0</v>
      </c>
      <c r="J183" s="19">
        <f>K183+L183+M183</f>
        <v>2875.7</v>
      </c>
      <c r="K183" s="19">
        <f>K184</f>
        <v>86.3</v>
      </c>
      <c r="L183" s="19">
        <f>L184</f>
        <v>2789.4</v>
      </c>
      <c r="M183" s="19">
        <f>M184</f>
        <v>0</v>
      </c>
      <c r="N183" s="19">
        <f t="shared" ref="N183:N184" si="202">O183+P183+Q183</f>
        <v>0</v>
      </c>
      <c r="O183" s="19">
        <f>O184</f>
        <v>0</v>
      </c>
      <c r="P183" s="19">
        <f>P184</f>
        <v>0</v>
      </c>
      <c r="Q183" s="19">
        <f>Q184</f>
        <v>0</v>
      </c>
      <c r="R183" s="19">
        <f t="shared" ref="R183:R184" si="203">S183+T183+U183</f>
        <v>0</v>
      </c>
      <c r="S183" s="19">
        <f>S184</f>
        <v>0</v>
      </c>
      <c r="T183" s="19">
        <f>T184</f>
        <v>0</v>
      </c>
      <c r="U183" s="19">
        <f>U184</f>
        <v>0</v>
      </c>
      <c r="V183" s="71">
        <f t="shared" si="157"/>
        <v>1</v>
      </c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7"/>
      <c r="BD183" s="47"/>
      <c r="BE183" s="47"/>
      <c r="BF183" s="47"/>
      <c r="BG183" s="47"/>
      <c r="BH183" s="47"/>
      <c r="BI183" s="47"/>
      <c r="BJ183" s="47"/>
      <c r="BK183" s="47"/>
      <c r="BL183" s="47"/>
      <c r="BM183" s="47"/>
      <c r="BN183" s="47"/>
      <c r="BO183" s="47"/>
      <c r="BP183" s="47"/>
      <c r="BQ183" s="47"/>
      <c r="BR183" s="47"/>
      <c r="BS183" s="47"/>
      <c r="BT183" s="47"/>
      <c r="BU183" s="47"/>
      <c r="BV183" s="47"/>
      <c r="BW183" s="47"/>
      <c r="BX183" s="47"/>
      <c r="BY183" s="47"/>
      <c r="BZ183" s="47"/>
      <c r="CA183" s="47"/>
      <c r="CB183" s="47"/>
      <c r="CC183" s="47"/>
      <c r="CD183" s="47"/>
      <c r="CE183" s="47"/>
      <c r="CF183" s="47"/>
      <c r="CG183" s="47"/>
      <c r="CH183" s="47"/>
      <c r="CI183" s="47"/>
      <c r="CJ183" s="47"/>
      <c r="CK183" s="47"/>
      <c r="CL183" s="47"/>
      <c r="CM183" s="47"/>
      <c r="CN183" s="47"/>
      <c r="CO183" s="47"/>
      <c r="CP183" s="47"/>
      <c r="CQ183" s="47"/>
      <c r="CR183" s="47"/>
      <c r="CS183" s="47"/>
      <c r="CT183" s="47"/>
      <c r="CU183" s="47"/>
      <c r="CV183" s="47"/>
      <c r="CW183" s="47"/>
    </row>
    <row r="184" spans="1:101" s="4" customFormat="1" ht="42.6" customHeight="1" x14ac:dyDescent="0.25">
      <c r="A184" s="5" t="s">
        <v>87</v>
      </c>
      <c r="B184" s="13" t="s">
        <v>88</v>
      </c>
      <c r="C184" s="16" t="s">
        <v>12</v>
      </c>
      <c r="D184" s="16" t="s">
        <v>12</v>
      </c>
      <c r="E184" s="16" t="s">
        <v>12</v>
      </c>
      <c r="F184" s="14">
        <f>G184+H184+I184</f>
        <v>2875.7</v>
      </c>
      <c r="G184" s="14">
        <f>SUM(G186:G186)</f>
        <v>86.3</v>
      </c>
      <c r="H184" s="14">
        <f>SUM(H186:H186)</f>
        <v>2789.4</v>
      </c>
      <c r="I184" s="14">
        <f>SUM(I186:I186)</f>
        <v>0</v>
      </c>
      <c r="J184" s="14">
        <f>K184+L184+M184</f>
        <v>2875.7</v>
      </c>
      <c r="K184" s="14">
        <f>SUM(K186:K186)</f>
        <v>86.3</v>
      </c>
      <c r="L184" s="14">
        <f>SUM(L186:L186)</f>
        <v>2789.4</v>
      </c>
      <c r="M184" s="14">
        <f>SUM(M186:M186)</f>
        <v>0</v>
      </c>
      <c r="N184" s="14">
        <f t="shared" si="202"/>
        <v>0</v>
      </c>
      <c r="O184" s="14">
        <f>SUM(O186:O186)</f>
        <v>0</v>
      </c>
      <c r="P184" s="14">
        <f>SUM(P186:P186)</f>
        <v>0</v>
      </c>
      <c r="Q184" s="14">
        <f>SUM(Q186:Q186)</f>
        <v>0</v>
      </c>
      <c r="R184" s="14">
        <f t="shared" si="203"/>
        <v>0</v>
      </c>
      <c r="S184" s="14">
        <f>SUM(S186:S186)</f>
        <v>0</v>
      </c>
      <c r="T184" s="14">
        <f>SUM(T186:T186)</f>
        <v>0</v>
      </c>
      <c r="U184" s="14">
        <f>SUM(U186:U186)</f>
        <v>0</v>
      </c>
      <c r="V184" s="69">
        <f t="shared" si="157"/>
        <v>1</v>
      </c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  <c r="AY184" s="47"/>
      <c r="AZ184" s="47"/>
      <c r="BA184" s="47"/>
      <c r="BB184" s="47"/>
      <c r="BC184" s="47"/>
      <c r="BD184" s="47"/>
      <c r="BE184" s="47"/>
      <c r="BF184" s="47"/>
      <c r="BG184" s="47"/>
      <c r="BH184" s="47"/>
      <c r="BI184" s="47"/>
      <c r="BJ184" s="47"/>
      <c r="BK184" s="47"/>
      <c r="BL184" s="47"/>
      <c r="BM184" s="47"/>
      <c r="BN184" s="47"/>
      <c r="BO184" s="47"/>
      <c r="BP184" s="47"/>
      <c r="BQ184" s="47"/>
      <c r="BR184" s="47"/>
      <c r="BS184" s="47"/>
      <c r="BT184" s="47"/>
      <c r="BU184" s="47"/>
      <c r="BV184" s="47"/>
      <c r="BW184" s="47"/>
      <c r="BX184" s="47"/>
      <c r="BY184" s="47"/>
      <c r="BZ184" s="47"/>
      <c r="CA184" s="47"/>
      <c r="CB184" s="47"/>
      <c r="CC184" s="47"/>
      <c r="CD184" s="47"/>
      <c r="CE184" s="47"/>
      <c r="CF184" s="47"/>
      <c r="CG184" s="47"/>
      <c r="CH184" s="47"/>
      <c r="CI184" s="47"/>
      <c r="CJ184" s="47"/>
      <c r="CK184" s="47"/>
      <c r="CL184" s="47"/>
      <c r="CM184" s="47"/>
      <c r="CN184" s="47"/>
      <c r="CO184" s="47"/>
      <c r="CP184" s="47"/>
      <c r="CQ184" s="47"/>
      <c r="CR184" s="47"/>
      <c r="CS184" s="47"/>
      <c r="CT184" s="47"/>
      <c r="CU184" s="47"/>
      <c r="CV184" s="47"/>
      <c r="CW184" s="47"/>
    </row>
    <row r="185" spans="1:101" ht="18.75" x14ac:dyDescent="0.25">
      <c r="A185" s="7"/>
      <c r="B185" s="24" t="s">
        <v>14</v>
      </c>
      <c r="C185" s="21"/>
      <c r="D185" s="21"/>
      <c r="E185" s="21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69"/>
    </row>
    <row r="186" spans="1:101" ht="64.5" customHeight="1" x14ac:dyDescent="0.25">
      <c r="A186" s="27"/>
      <c r="B186" s="40" t="s">
        <v>89</v>
      </c>
      <c r="C186" s="30" t="s">
        <v>204</v>
      </c>
      <c r="D186" s="54" t="s">
        <v>90</v>
      </c>
      <c r="E186" s="30" t="s">
        <v>91</v>
      </c>
      <c r="F186" s="14">
        <f>G186+H186+I186</f>
        <v>2875.7</v>
      </c>
      <c r="G186" s="28">
        <v>86.3</v>
      </c>
      <c r="H186" s="28">
        <v>2789.4</v>
      </c>
      <c r="I186" s="28"/>
      <c r="J186" s="14">
        <f t="shared" ref="J186:J191" si="204">K186+L186+M186</f>
        <v>2875.7</v>
      </c>
      <c r="K186" s="28">
        <v>86.3</v>
      </c>
      <c r="L186" s="28">
        <v>2789.4</v>
      </c>
      <c r="M186" s="28"/>
      <c r="N186" s="14">
        <f t="shared" ref="N186:N191" si="205">O186+P186+Q186</f>
        <v>0</v>
      </c>
      <c r="O186" s="28">
        <v>0</v>
      </c>
      <c r="P186" s="28">
        <v>0</v>
      </c>
      <c r="Q186" s="28"/>
      <c r="R186" s="14">
        <f t="shared" ref="R186:R191" si="206">S186+T186+U186</f>
        <v>0</v>
      </c>
      <c r="S186" s="28">
        <v>0</v>
      </c>
      <c r="T186" s="28"/>
      <c r="U186" s="28"/>
      <c r="V186" s="69">
        <f t="shared" si="157"/>
        <v>1</v>
      </c>
    </row>
    <row r="187" spans="1:101" ht="42" customHeight="1" x14ac:dyDescent="0.25">
      <c r="A187" s="43" t="s">
        <v>262</v>
      </c>
      <c r="B187" s="23" t="s">
        <v>263</v>
      </c>
      <c r="C187" s="11" t="s">
        <v>12</v>
      </c>
      <c r="D187" s="11" t="s">
        <v>12</v>
      </c>
      <c r="E187" s="26" t="s">
        <v>12</v>
      </c>
      <c r="F187" s="19">
        <f>G187+H187+I187</f>
        <v>50771.6</v>
      </c>
      <c r="G187" s="44">
        <f>G188</f>
        <v>1112.5999999999999</v>
      </c>
      <c r="H187" s="44">
        <f t="shared" ref="H187:I187" si="207">H188</f>
        <v>35973.9</v>
      </c>
      <c r="I187" s="44">
        <f t="shared" si="207"/>
        <v>13685.1</v>
      </c>
      <c r="J187" s="19">
        <f t="shared" si="204"/>
        <v>44210.9</v>
      </c>
      <c r="K187" s="44">
        <f>K188</f>
        <v>996.7</v>
      </c>
      <c r="L187" s="44">
        <f t="shared" ref="L187:M187" si="208">L188</f>
        <v>32226.400000000001</v>
      </c>
      <c r="M187" s="44">
        <f t="shared" si="208"/>
        <v>10987.8</v>
      </c>
      <c r="N187" s="19">
        <f t="shared" si="205"/>
        <v>0</v>
      </c>
      <c r="O187" s="44">
        <f>O188</f>
        <v>0</v>
      </c>
      <c r="P187" s="44">
        <f t="shared" ref="P187:Q187" si="209">P188</f>
        <v>0</v>
      </c>
      <c r="Q187" s="44">
        <f t="shared" si="209"/>
        <v>0</v>
      </c>
      <c r="R187" s="19">
        <f t="shared" si="206"/>
        <v>0</v>
      </c>
      <c r="S187" s="44">
        <f>S188</f>
        <v>0</v>
      </c>
      <c r="T187" s="44">
        <f t="shared" ref="T187:U187" si="210">T188</f>
        <v>0</v>
      </c>
      <c r="U187" s="44">
        <f t="shared" si="210"/>
        <v>0</v>
      </c>
      <c r="V187" s="71">
        <f t="shared" si="157"/>
        <v>0.871</v>
      </c>
    </row>
    <row r="188" spans="1:101" ht="44.45" customHeight="1" x14ac:dyDescent="0.25">
      <c r="A188" s="7" t="s">
        <v>264</v>
      </c>
      <c r="B188" s="13" t="s">
        <v>266</v>
      </c>
      <c r="C188" s="16" t="s">
        <v>12</v>
      </c>
      <c r="D188" s="16" t="s">
        <v>12</v>
      </c>
      <c r="E188" s="16" t="s">
        <v>12</v>
      </c>
      <c r="F188" s="14">
        <f>G188+H188+I188</f>
        <v>50771.6</v>
      </c>
      <c r="G188" s="28">
        <f>G190+G191</f>
        <v>1112.5999999999999</v>
      </c>
      <c r="H188" s="28">
        <f>H190+H191</f>
        <v>35973.9</v>
      </c>
      <c r="I188" s="28">
        <f>I190+I191</f>
        <v>13685.1</v>
      </c>
      <c r="J188" s="14">
        <f t="shared" si="204"/>
        <v>44210.9</v>
      </c>
      <c r="K188" s="28">
        <f>K190+K191</f>
        <v>996.7</v>
      </c>
      <c r="L188" s="28">
        <f t="shared" ref="L188:M188" si="211">L190+L191</f>
        <v>32226.400000000001</v>
      </c>
      <c r="M188" s="28">
        <f t="shared" si="211"/>
        <v>10987.8</v>
      </c>
      <c r="N188" s="14">
        <f t="shared" si="205"/>
        <v>0</v>
      </c>
      <c r="O188" s="28">
        <f>O190+O191</f>
        <v>0</v>
      </c>
      <c r="P188" s="28">
        <f t="shared" ref="P188:Q188" si="212">P190+P191</f>
        <v>0</v>
      </c>
      <c r="Q188" s="28">
        <f t="shared" si="212"/>
        <v>0</v>
      </c>
      <c r="R188" s="14">
        <f t="shared" si="206"/>
        <v>0</v>
      </c>
      <c r="S188" s="28">
        <f>S190+S191</f>
        <v>0</v>
      </c>
      <c r="T188" s="28">
        <f t="shared" ref="T188:U188" si="213">T190+T191</f>
        <v>0</v>
      </c>
      <c r="U188" s="28">
        <f t="shared" si="213"/>
        <v>0</v>
      </c>
      <c r="V188" s="69">
        <f t="shared" si="157"/>
        <v>0.871</v>
      </c>
    </row>
    <row r="189" spans="1:101" ht="17.25" customHeight="1" x14ac:dyDescent="0.25">
      <c r="A189" s="7"/>
      <c r="B189" s="24" t="s">
        <v>14</v>
      </c>
      <c r="C189" s="16"/>
      <c r="D189" s="16"/>
      <c r="E189" s="42"/>
      <c r="F189" s="14"/>
      <c r="G189" s="28"/>
      <c r="H189" s="28"/>
      <c r="I189" s="28"/>
      <c r="J189" s="14"/>
      <c r="K189" s="28"/>
      <c r="L189" s="28"/>
      <c r="M189" s="28"/>
      <c r="N189" s="14"/>
      <c r="O189" s="28"/>
      <c r="P189" s="28"/>
      <c r="Q189" s="28"/>
      <c r="R189" s="14"/>
      <c r="S189" s="28"/>
      <c r="T189" s="28"/>
      <c r="U189" s="28"/>
      <c r="V189" s="69"/>
    </row>
    <row r="190" spans="1:101" ht="99" customHeight="1" x14ac:dyDescent="0.25">
      <c r="A190" s="7"/>
      <c r="B190" s="24" t="s">
        <v>290</v>
      </c>
      <c r="C190" s="30" t="s">
        <v>165</v>
      </c>
      <c r="D190" s="54" t="s">
        <v>51</v>
      </c>
      <c r="E190" s="45" t="s">
        <v>346</v>
      </c>
      <c r="F190" s="14">
        <f t="shared" ref="F190:F191" si="214">G190+H190+I190</f>
        <v>45617</v>
      </c>
      <c r="G190" s="28">
        <v>957.96</v>
      </c>
      <c r="H190" s="28">
        <v>30973.9</v>
      </c>
      <c r="I190" s="28">
        <v>13685.1</v>
      </c>
      <c r="J190" s="14">
        <f t="shared" si="204"/>
        <v>39071.699999999997</v>
      </c>
      <c r="K190" s="28">
        <f>842.5</f>
        <v>842.5</v>
      </c>
      <c r="L190" s="28">
        <f>27241.4</f>
        <v>27241.4</v>
      </c>
      <c r="M190" s="28">
        <v>10987.8</v>
      </c>
      <c r="N190" s="14">
        <f t="shared" si="205"/>
        <v>0</v>
      </c>
      <c r="O190" s="28"/>
      <c r="P190" s="28"/>
      <c r="Q190" s="28"/>
      <c r="R190" s="14">
        <f t="shared" si="206"/>
        <v>0</v>
      </c>
      <c r="S190" s="28"/>
      <c r="T190" s="28"/>
      <c r="U190" s="28"/>
      <c r="V190" s="69">
        <f t="shared" si="157"/>
        <v>0.85699999999999998</v>
      </c>
    </row>
    <row r="191" spans="1:101" ht="58.9" customHeight="1" x14ac:dyDescent="0.25">
      <c r="A191" s="7"/>
      <c r="B191" s="24" t="s">
        <v>265</v>
      </c>
      <c r="C191" s="30" t="s">
        <v>178</v>
      </c>
      <c r="D191" s="54" t="s">
        <v>71</v>
      </c>
      <c r="E191" s="45" t="s">
        <v>347</v>
      </c>
      <c r="F191" s="14">
        <f t="shared" si="214"/>
        <v>5154.6000000000004</v>
      </c>
      <c r="G191" s="28">
        <v>154.6</v>
      </c>
      <c r="H191" s="28">
        <v>5000</v>
      </c>
      <c r="I191" s="28"/>
      <c r="J191" s="14">
        <f t="shared" si="204"/>
        <v>5139.2</v>
      </c>
      <c r="K191" s="28">
        <v>154.19999999999999</v>
      </c>
      <c r="L191" s="28">
        <v>4984.97</v>
      </c>
      <c r="M191" s="28"/>
      <c r="N191" s="14">
        <f t="shared" si="205"/>
        <v>0</v>
      </c>
      <c r="O191" s="28"/>
      <c r="P191" s="28"/>
      <c r="Q191" s="28"/>
      <c r="R191" s="14">
        <f t="shared" si="206"/>
        <v>0</v>
      </c>
      <c r="S191" s="28"/>
      <c r="T191" s="28"/>
      <c r="U191" s="28"/>
      <c r="V191" s="69">
        <f t="shared" si="157"/>
        <v>0.997</v>
      </c>
    </row>
    <row r="192" spans="1:101" s="55" customFormat="1" ht="31.15" customHeight="1" x14ac:dyDescent="0.2">
      <c r="A192" s="9" t="s">
        <v>276</v>
      </c>
      <c r="B192" s="23" t="s">
        <v>326</v>
      </c>
      <c r="C192" s="11" t="s">
        <v>12</v>
      </c>
      <c r="D192" s="56" t="s">
        <v>12</v>
      </c>
      <c r="E192" s="26" t="s">
        <v>12</v>
      </c>
      <c r="F192" s="19">
        <f>G192+H192+I192</f>
        <v>0</v>
      </c>
      <c r="G192" s="19">
        <f>G193</f>
        <v>0</v>
      </c>
      <c r="H192" s="19">
        <f t="shared" ref="H192:I192" si="215">H193</f>
        <v>0</v>
      </c>
      <c r="I192" s="19">
        <f t="shared" si="215"/>
        <v>0</v>
      </c>
      <c r="J192" s="19">
        <f>K192+L192+M192</f>
        <v>0</v>
      </c>
      <c r="K192" s="19">
        <f>K193</f>
        <v>0</v>
      </c>
      <c r="L192" s="19">
        <f t="shared" ref="L192:M192" si="216">L193</f>
        <v>0</v>
      </c>
      <c r="M192" s="19">
        <f t="shared" si="216"/>
        <v>0</v>
      </c>
      <c r="N192" s="19">
        <f>O192+P192+Q192</f>
        <v>189189.5</v>
      </c>
      <c r="O192" s="19">
        <f>O193</f>
        <v>189189.5</v>
      </c>
      <c r="P192" s="19">
        <f t="shared" ref="P192:Q192" si="217">P193</f>
        <v>0</v>
      </c>
      <c r="Q192" s="19">
        <f t="shared" si="217"/>
        <v>0</v>
      </c>
      <c r="R192" s="19">
        <f>S192+T192+U192</f>
        <v>0</v>
      </c>
      <c r="S192" s="19">
        <f>S193</f>
        <v>0</v>
      </c>
      <c r="T192" s="19">
        <f t="shared" ref="T192:U192" si="218">T193</f>
        <v>0</v>
      </c>
      <c r="U192" s="19">
        <f t="shared" si="218"/>
        <v>0</v>
      </c>
      <c r="V192" s="71" t="e">
        <f t="shared" si="157"/>
        <v>#DIV/0!</v>
      </c>
      <c r="W192" s="62"/>
      <c r="X192" s="62"/>
      <c r="Y192" s="62"/>
      <c r="Z192" s="62"/>
      <c r="AA192" s="62"/>
      <c r="AB192" s="62"/>
      <c r="AC192" s="62"/>
      <c r="AD192" s="62"/>
      <c r="AE192" s="62"/>
      <c r="AF192" s="62"/>
      <c r="AG192" s="62"/>
      <c r="AH192" s="62"/>
      <c r="AI192" s="62"/>
      <c r="AJ192" s="62"/>
      <c r="AK192" s="62"/>
      <c r="AL192" s="62"/>
      <c r="AM192" s="62"/>
      <c r="AN192" s="62"/>
      <c r="AO192" s="62"/>
      <c r="AP192" s="62"/>
      <c r="AQ192" s="62"/>
      <c r="AR192" s="62"/>
      <c r="AS192" s="62"/>
      <c r="AT192" s="62"/>
      <c r="AU192" s="62"/>
      <c r="AV192" s="62"/>
      <c r="AW192" s="62"/>
      <c r="AX192" s="62"/>
      <c r="AY192" s="62"/>
      <c r="AZ192" s="62"/>
      <c r="BA192" s="62"/>
      <c r="BB192" s="62"/>
      <c r="BC192" s="62"/>
      <c r="BD192" s="62"/>
      <c r="BE192" s="62"/>
      <c r="BF192" s="62"/>
      <c r="BG192" s="62"/>
      <c r="BH192" s="62"/>
      <c r="BI192" s="62"/>
      <c r="BJ192" s="62"/>
      <c r="BK192" s="62"/>
      <c r="BL192" s="62"/>
      <c r="BM192" s="62"/>
      <c r="BN192" s="62"/>
      <c r="BO192" s="62"/>
      <c r="BP192" s="62"/>
      <c r="BQ192" s="62"/>
      <c r="BR192" s="62"/>
      <c r="BS192" s="62"/>
      <c r="BT192" s="62"/>
      <c r="BU192" s="62"/>
      <c r="BV192" s="62"/>
      <c r="BW192" s="62"/>
      <c r="BX192" s="62"/>
      <c r="BY192" s="62"/>
      <c r="BZ192" s="62"/>
      <c r="CA192" s="62"/>
      <c r="CB192" s="62"/>
      <c r="CC192" s="62"/>
      <c r="CD192" s="62"/>
      <c r="CE192" s="62"/>
      <c r="CF192" s="62"/>
      <c r="CG192" s="62"/>
      <c r="CH192" s="62"/>
      <c r="CI192" s="62"/>
      <c r="CJ192" s="62"/>
      <c r="CK192" s="62"/>
      <c r="CL192" s="62"/>
      <c r="CM192" s="62"/>
      <c r="CN192" s="62"/>
      <c r="CO192" s="62"/>
      <c r="CP192" s="62"/>
      <c r="CQ192" s="62"/>
      <c r="CR192" s="62"/>
      <c r="CS192" s="62"/>
      <c r="CT192" s="62"/>
      <c r="CU192" s="62"/>
      <c r="CV192" s="62"/>
      <c r="CW192" s="62"/>
    </row>
    <row r="193" spans="1:101" s="55" customFormat="1" ht="42" customHeight="1" x14ac:dyDescent="0.2">
      <c r="A193" s="5" t="s">
        <v>278</v>
      </c>
      <c r="B193" s="13" t="s">
        <v>279</v>
      </c>
      <c r="C193" s="16" t="s">
        <v>12</v>
      </c>
      <c r="D193" s="53" t="s">
        <v>12</v>
      </c>
      <c r="E193" s="42" t="s">
        <v>12</v>
      </c>
      <c r="F193" s="14">
        <f>G193+H193+I193</f>
        <v>0</v>
      </c>
      <c r="G193" s="14">
        <f>G195</f>
        <v>0</v>
      </c>
      <c r="H193" s="14">
        <f t="shared" ref="H193:I193" si="219">H195</f>
        <v>0</v>
      </c>
      <c r="I193" s="14">
        <f t="shared" si="219"/>
        <v>0</v>
      </c>
      <c r="J193" s="14">
        <f>K193+L193+M193</f>
        <v>0</v>
      </c>
      <c r="K193" s="14">
        <f>K195</f>
        <v>0</v>
      </c>
      <c r="L193" s="14">
        <f t="shared" ref="L193:M193" si="220">L195</f>
        <v>0</v>
      </c>
      <c r="M193" s="14">
        <f t="shared" si="220"/>
        <v>0</v>
      </c>
      <c r="N193" s="14">
        <f>O193+P193+Q193</f>
        <v>189189.5</v>
      </c>
      <c r="O193" s="14">
        <f>O195</f>
        <v>189189.5</v>
      </c>
      <c r="P193" s="14">
        <f t="shared" ref="P193:Q193" si="221">P195</f>
        <v>0</v>
      </c>
      <c r="Q193" s="14">
        <f t="shared" si="221"/>
        <v>0</v>
      </c>
      <c r="R193" s="14">
        <f>S193+T193+U193</f>
        <v>0</v>
      </c>
      <c r="S193" s="14">
        <f>S195</f>
        <v>0</v>
      </c>
      <c r="T193" s="14">
        <f t="shared" ref="T193:U193" si="222">T195</f>
        <v>0</v>
      </c>
      <c r="U193" s="14">
        <f t="shared" si="222"/>
        <v>0</v>
      </c>
      <c r="V193" s="69" t="e">
        <f t="shared" si="157"/>
        <v>#DIV/0!</v>
      </c>
      <c r="W193" s="62"/>
      <c r="X193" s="62"/>
      <c r="Y193" s="62"/>
      <c r="Z193" s="62"/>
      <c r="AA193" s="62"/>
      <c r="AB193" s="62"/>
      <c r="AC193" s="62"/>
      <c r="AD193" s="62"/>
      <c r="AE193" s="62"/>
      <c r="AF193" s="62"/>
      <c r="AG193" s="62"/>
      <c r="AH193" s="62"/>
      <c r="AI193" s="62"/>
      <c r="AJ193" s="62"/>
      <c r="AK193" s="62"/>
      <c r="AL193" s="62"/>
      <c r="AM193" s="62"/>
      <c r="AN193" s="62"/>
      <c r="AO193" s="62"/>
      <c r="AP193" s="62"/>
      <c r="AQ193" s="62"/>
      <c r="AR193" s="62"/>
      <c r="AS193" s="62"/>
      <c r="AT193" s="62"/>
      <c r="AU193" s="62"/>
      <c r="AV193" s="62"/>
      <c r="AW193" s="62"/>
      <c r="AX193" s="62"/>
      <c r="AY193" s="62"/>
      <c r="AZ193" s="62"/>
      <c r="BA193" s="62"/>
      <c r="BB193" s="62"/>
      <c r="BC193" s="62"/>
      <c r="BD193" s="62"/>
      <c r="BE193" s="62"/>
      <c r="BF193" s="62"/>
      <c r="BG193" s="62"/>
      <c r="BH193" s="62"/>
      <c r="BI193" s="62"/>
      <c r="BJ193" s="62"/>
      <c r="BK193" s="62"/>
      <c r="BL193" s="62"/>
      <c r="BM193" s="62"/>
      <c r="BN193" s="62"/>
      <c r="BO193" s="62"/>
      <c r="BP193" s="62"/>
      <c r="BQ193" s="62"/>
      <c r="BR193" s="62"/>
      <c r="BS193" s="62"/>
      <c r="BT193" s="62"/>
      <c r="BU193" s="62"/>
      <c r="BV193" s="62"/>
      <c r="BW193" s="62"/>
      <c r="BX193" s="62"/>
      <c r="BY193" s="62"/>
      <c r="BZ193" s="62"/>
      <c r="CA193" s="62"/>
      <c r="CB193" s="62"/>
      <c r="CC193" s="62"/>
      <c r="CD193" s="62"/>
      <c r="CE193" s="62"/>
      <c r="CF193" s="62"/>
      <c r="CG193" s="62"/>
      <c r="CH193" s="62"/>
      <c r="CI193" s="62"/>
      <c r="CJ193" s="62"/>
      <c r="CK193" s="62"/>
      <c r="CL193" s="62"/>
      <c r="CM193" s="62"/>
      <c r="CN193" s="62"/>
      <c r="CO193" s="62"/>
      <c r="CP193" s="62"/>
      <c r="CQ193" s="62"/>
      <c r="CR193" s="62"/>
      <c r="CS193" s="62"/>
      <c r="CT193" s="62"/>
      <c r="CU193" s="62"/>
      <c r="CV193" s="62"/>
      <c r="CW193" s="62"/>
    </row>
    <row r="194" spans="1:101" ht="21" customHeight="1" x14ac:dyDescent="0.25">
      <c r="A194" s="7"/>
      <c r="B194" s="24" t="s">
        <v>14</v>
      </c>
      <c r="C194" s="30"/>
      <c r="D194" s="54"/>
      <c r="E194" s="45"/>
      <c r="F194" s="14"/>
      <c r="G194" s="28"/>
      <c r="H194" s="28"/>
      <c r="I194" s="28"/>
      <c r="J194" s="14"/>
      <c r="K194" s="28"/>
      <c r="L194" s="28"/>
      <c r="M194" s="28"/>
      <c r="N194" s="14"/>
      <c r="O194" s="28"/>
      <c r="P194" s="28"/>
      <c r="Q194" s="28"/>
      <c r="R194" s="14"/>
      <c r="S194" s="28"/>
      <c r="T194" s="28"/>
      <c r="U194" s="28"/>
      <c r="V194" s="69"/>
    </row>
    <row r="195" spans="1:101" ht="74.25" customHeight="1" x14ac:dyDescent="0.25">
      <c r="A195" s="7"/>
      <c r="B195" s="24" t="s">
        <v>285</v>
      </c>
      <c r="C195" s="30" t="s">
        <v>318</v>
      </c>
      <c r="D195" s="54" t="s">
        <v>319</v>
      </c>
      <c r="E195" s="45" t="s">
        <v>284</v>
      </c>
      <c r="F195" s="14">
        <f t="shared" ref="F195:F207" si="223">G195+H195+I195</f>
        <v>0</v>
      </c>
      <c r="G195" s="28"/>
      <c r="H195" s="28"/>
      <c r="I195" s="28"/>
      <c r="J195" s="14">
        <f t="shared" ref="J195" si="224">K195+L195+M195</f>
        <v>0</v>
      </c>
      <c r="K195" s="28"/>
      <c r="L195" s="28"/>
      <c r="M195" s="28"/>
      <c r="N195" s="14">
        <f t="shared" ref="N195:N207" si="225">O195+P195+Q195</f>
        <v>189189.5</v>
      </c>
      <c r="O195" s="28">
        <v>189189.5</v>
      </c>
      <c r="P195" s="28">
        <v>0</v>
      </c>
      <c r="Q195" s="28"/>
      <c r="R195" s="14">
        <f t="shared" ref="R195:R207" si="226">S195+T195+U195</f>
        <v>0</v>
      </c>
      <c r="S195" s="28"/>
      <c r="T195" s="28"/>
      <c r="U195" s="28"/>
      <c r="V195" s="69" t="e">
        <f t="shared" si="157"/>
        <v>#DIV/0!</v>
      </c>
    </row>
    <row r="196" spans="1:101" s="55" customFormat="1" ht="39.75" customHeight="1" x14ac:dyDescent="0.2">
      <c r="A196" s="9" t="s">
        <v>280</v>
      </c>
      <c r="B196" s="23" t="s">
        <v>321</v>
      </c>
      <c r="C196" s="11" t="s">
        <v>12</v>
      </c>
      <c r="D196" s="56" t="s">
        <v>12</v>
      </c>
      <c r="E196" s="26" t="s">
        <v>12</v>
      </c>
      <c r="F196" s="19">
        <f t="shared" si="223"/>
        <v>2908563.4</v>
      </c>
      <c r="G196" s="19">
        <f>G197+G201+G205</f>
        <v>410275.8</v>
      </c>
      <c r="H196" s="19">
        <f>H197+H201+H205</f>
        <v>2498287.6</v>
      </c>
      <c r="I196" s="19">
        <f>I197+I201+I205</f>
        <v>0</v>
      </c>
      <c r="J196" s="19">
        <f t="shared" ref="J196:J207" si="227">K196+L196+M196</f>
        <v>2885947.7</v>
      </c>
      <c r="K196" s="19">
        <f>K197+K201+K205</f>
        <v>392909.7</v>
      </c>
      <c r="L196" s="19">
        <f>L197+L201+L205</f>
        <v>2493038</v>
      </c>
      <c r="M196" s="19">
        <f>M197+M201+M205</f>
        <v>0</v>
      </c>
      <c r="N196" s="19">
        <f t="shared" si="225"/>
        <v>75660</v>
      </c>
      <c r="O196" s="19">
        <f>O197+O201+O205</f>
        <v>74160</v>
      </c>
      <c r="P196" s="19">
        <f>P197+P201+P205</f>
        <v>1500</v>
      </c>
      <c r="Q196" s="19">
        <f>Q197+Q201+Q205</f>
        <v>0</v>
      </c>
      <c r="R196" s="19">
        <f t="shared" si="226"/>
        <v>74160</v>
      </c>
      <c r="S196" s="19">
        <f>S197</f>
        <v>74160</v>
      </c>
      <c r="T196" s="19">
        <f t="shared" ref="T196:U196" si="228">T197</f>
        <v>0</v>
      </c>
      <c r="U196" s="19">
        <f t="shared" si="228"/>
        <v>0</v>
      </c>
      <c r="V196" s="71">
        <f t="shared" si="157"/>
        <v>0.99199999999999999</v>
      </c>
      <c r="W196" s="62"/>
      <c r="X196" s="62"/>
      <c r="Y196" s="62"/>
      <c r="Z196" s="62"/>
      <c r="AA196" s="62"/>
      <c r="AB196" s="62"/>
      <c r="AC196" s="62"/>
      <c r="AD196" s="62"/>
      <c r="AE196" s="62"/>
      <c r="AF196" s="62"/>
      <c r="AG196" s="62"/>
      <c r="AH196" s="62"/>
      <c r="AI196" s="62"/>
      <c r="AJ196" s="62"/>
      <c r="AK196" s="62"/>
      <c r="AL196" s="62"/>
      <c r="AM196" s="62"/>
      <c r="AN196" s="62"/>
      <c r="AO196" s="62"/>
      <c r="AP196" s="62"/>
      <c r="AQ196" s="62"/>
      <c r="AR196" s="62"/>
      <c r="AS196" s="62"/>
      <c r="AT196" s="62"/>
      <c r="AU196" s="62"/>
      <c r="AV196" s="62"/>
      <c r="AW196" s="62"/>
      <c r="AX196" s="62"/>
      <c r="AY196" s="62"/>
      <c r="AZ196" s="62"/>
      <c r="BA196" s="62"/>
      <c r="BB196" s="62"/>
      <c r="BC196" s="62"/>
      <c r="BD196" s="62"/>
      <c r="BE196" s="62"/>
      <c r="BF196" s="62"/>
      <c r="BG196" s="62"/>
      <c r="BH196" s="62"/>
      <c r="BI196" s="62"/>
      <c r="BJ196" s="62"/>
      <c r="BK196" s="62"/>
      <c r="BL196" s="62"/>
      <c r="BM196" s="62"/>
      <c r="BN196" s="62"/>
      <c r="BO196" s="62"/>
      <c r="BP196" s="62"/>
      <c r="BQ196" s="62"/>
      <c r="BR196" s="62"/>
      <c r="BS196" s="62"/>
      <c r="BT196" s="62"/>
      <c r="BU196" s="62"/>
      <c r="BV196" s="62"/>
      <c r="BW196" s="62"/>
      <c r="BX196" s="62"/>
      <c r="BY196" s="62"/>
      <c r="BZ196" s="62"/>
      <c r="CA196" s="62"/>
      <c r="CB196" s="62"/>
      <c r="CC196" s="62"/>
      <c r="CD196" s="62"/>
      <c r="CE196" s="62"/>
      <c r="CF196" s="62"/>
      <c r="CG196" s="62"/>
      <c r="CH196" s="62"/>
      <c r="CI196" s="62"/>
      <c r="CJ196" s="62"/>
      <c r="CK196" s="62"/>
      <c r="CL196" s="62"/>
      <c r="CM196" s="62"/>
      <c r="CN196" s="62"/>
      <c r="CO196" s="62"/>
      <c r="CP196" s="62"/>
      <c r="CQ196" s="62"/>
      <c r="CR196" s="62"/>
      <c r="CS196" s="62"/>
      <c r="CT196" s="62"/>
      <c r="CU196" s="62"/>
      <c r="CV196" s="62"/>
      <c r="CW196" s="62"/>
    </row>
    <row r="197" spans="1:101" s="55" customFormat="1" ht="60" customHeight="1" x14ac:dyDescent="0.2">
      <c r="A197" s="5" t="s">
        <v>281</v>
      </c>
      <c r="B197" s="13" t="s">
        <v>282</v>
      </c>
      <c r="C197" s="16" t="s">
        <v>12</v>
      </c>
      <c r="D197" s="53" t="s">
        <v>12</v>
      </c>
      <c r="E197" s="42" t="s">
        <v>12</v>
      </c>
      <c r="F197" s="14">
        <f t="shared" si="223"/>
        <v>2563493.6</v>
      </c>
      <c r="G197" s="14">
        <f>G199+G200</f>
        <v>383393.6</v>
      </c>
      <c r="H197" s="14">
        <f t="shared" ref="H197:I197" si="229">H199+H200</f>
        <v>2180100</v>
      </c>
      <c r="I197" s="14">
        <f t="shared" si="229"/>
        <v>0</v>
      </c>
      <c r="J197" s="14">
        <f t="shared" si="227"/>
        <v>2563493.6</v>
      </c>
      <c r="K197" s="14">
        <f>K199+K200</f>
        <v>383393.6</v>
      </c>
      <c r="L197" s="14">
        <f t="shared" ref="L197:M197" si="230">L199+L200</f>
        <v>2180100</v>
      </c>
      <c r="M197" s="14">
        <f t="shared" si="230"/>
        <v>0</v>
      </c>
      <c r="N197" s="14">
        <f t="shared" si="225"/>
        <v>74160</v>
      </c>
      <c r="O197" s="14">
        <f>O199+O200</f>
        <v>74160</v>
      </c>
      <c r="P197" s="14">
        <f t="shared" ref="P197:Q197" si="231">P199+P200</f>
        <v>0</v>
      </c>
      <c r="Q197" s="14">
        <f t="shared" si="231"/>
        <v>0</v>
      </c>
      <c r="R197" s="14">
        <f t="shared" si="226"/>
        <v>74160</v>
      </c>
      <c r="S197" s="14">
        <f>S199+S200</f>
        <v>74160</v>
      </c>
      <c r="T197" s="14">
        <f t="shared" ref="T197:U197" si="232">T199+T200</f>
        <v>0</v>
      </c>
      <c r="U197" s="14">
        <f t="shared" si="232"/>
        <v>0</v>
      </c>
      <c r="V197" s="69">
        <f t="shared" si="157"/>
        <v>1</v>
      </c>
      <c r="W197" s="62"/>
      <c r="X197" s="62"/>
      <c r="Y197" s="62"/>
      <c r="Z197" s="62"/>
      <c r="AA197" s="62"/>
      <c r="AB197" s="62"/>
      <c r="AC197" s="62"/>
      <c r="AD197" s="62"/>
      <c r="AE197" s="62"/>
      <c r="AF197" s="62"/>
      <c r="AG197" s="62"/>
      <c r="AH197" s="62"/>
      <c r="AI197" s="62"/>
      <c r="AJ197" s="62"/>
      <c r="AK197" s="62"/>
      <c r="AL197" s="62"/>
      <c r="AM197" s="62"/>
      <c r="AN197" s="62"/>
      <c r="AO197" s="62"/>
      <c r="AP197" s="62"/>
      <c r="AQ197" s="62"/>
      <c r="AR197" s="62"/>
      <c r="AS197" s="62"/>
      <c r="AT197" s="62"/>
      <c r="AU197" s="62"/>
      <c r="AV197" s="62"/>
      <c r="AW197" s="62"/>
      <c r="AX197" s="62"/>
      <c r="AY197" s="62"/>
      <c r="AZ197" s="62"/>
      <c r="BA197" s="62"/>
      <c r="BB197" s="62"/>
      <c r="BC197" s="62"/>
      <c r="BD197" s="62"/>
      <c r="BE197" s="62"/>
      <c r="BF197" s="62"/>
      <c r="BG197" s="62"/>
      <c r="BH197" s="62"/>
      <c r="BI197" s="62"/>
      <c r="BJ197" s="62"/>
      <c r="BK197" s="62"/>
      <c r="BL197" s="62"/>
      <c r="BM197" s="62"/>
      <c r="BN197" s="62"/>
      <c r="BO197" s="62"/>
      <c r="BP197" s="62"/>
      <c r="BQ197" s="62"/>
      <c r="BR197" s="62"/>
      <c r="BS197" s="62"/>
      <c r="BT197" s="62"/>
      <c r="BU197" s="62"/>
      <c r="BV197" s="62"/>
      <c r="BW197" s="62"/>
      <c r="BX197" s="62"/>
      <c r="BY197" s="62"/>
      <c r="BZ197" s="62"/>
      <c r="CA197" s="62"/>
      <c r="CB197" s="62"/>
      <c r="CC197" s="62"/>
      <c r="CD197" s="62"/>
      <c r="CE197" s="62"/>
      <c r="CF197" s="62"/>
      <c r="CG197" s="62"/>
      <c r="CH197" s="62"/>
      <c r="CI197" s="62"/>
      <c r="CJ197" s="62"/>
      <c r="CK197" s="62"/>
      <c r="CL197" s="62"/>
      <c r="CM197" s="62"/>
      <c r="CN197" s="62"/>
      <c r="CO197" s="62"/>
      <c r="CP197" s="62"/>
      <c r="CQ197" s="62"/>
      <c r="CR197" s="62"/>
      <c r="CS197" s="62"/>
      <c r="CT197" s="62"/>
      <c r="CU197" s="62"/>
      <c r="CV197" s="62"/>
      <c r="CW197" s="62"/>
    </row>
    <row r="198" spans="1:101" ht="15.75" customHeight="1" x14ac:dyDescent="0.25">
      <c r="A198" s="7"/>
      <c r="B198" s="24" t="s">
        <v>14</v>
      </c>
      <c r="C198" s="30"/>
      <c r="D198" s="54"/>
      <c r="E198" s="45"/>
      <c r="F198" s="14"/>
      <c r="G198" s="28"/>
      <c r="H198" s="28"/>
      <c r="I198" s="28"/>
      <c r="J198" s="14"/>
      <c r="K198" s="28"/>
      <c r="L198" s="28"/>
      <c r="M198" s="28"/>
      <c r="N198" s="14"/>
      <c r="O198" s="28"/>
      <c r="P198" s="28"/>
      <c r="Q198" s="28"/>
      <c r="R198" s="14"/>
      <c r="S198" s="28"/>
      <c r="T198" s="28"/>
      <c r="U198" s="28"/>
      <c r="V198" s="69"/>
    </row>
    <row r="199" spans="1:101" ht="93" customHeight="1" x14ac:dyDescent="0.25">
      <c r="A199" s="7"/>
      <c r="B199" s="24" t="s">
        <v>287</v>
      </c>
      <c r="C199" s="30" t="s">
        <v>170</v>
      </c>
      <c r="D199" s="54" t="s">
        <v>66</v>
      </c>
      <c r="E199" s="45" t="s">
        <v>286</v>
      </c>
      <c r="F199" s="14">
        <f t="shared" si="223"/>
        <v>57631.5</v>
      </c>
      <c r="G199" s="28">
        <v>57631.47</v>
      </c>
      <c r="H199" s="28"/>
      <c r="I199" s="28"/>
      <c r="J199" s="14">
        <f t="shared" si="227"/>
        <v>57631.5</v>
      </c>
      <c r="K199" s="28">
        <v>57631.5</v>
      </c>
      <c r="L199" s="28"/>
      <c r="M199" s="28"/>
      <c r="N199" s="14">
        <f t="shared" si="225"/>
        <v>74160</v>
      </c>
      <c r="O199" s="28">
        <v>74160</v>
      </c>
      <c r="P199" s="28"/>
      <c r="Q199" s="28"/>
      <c r="R199" s="14">
        <f t="shared" si="226"/>
        <v>74160</v>
      </c>
      <c r="S199" s="28">
        <v>74160</v>
      </c>
      <c r="T199" s="28"/>
      <c r="U199" s="28"/>
      <c r="V199" s="69">
        <f t="shared" si="157"/>
        <v>1</v>
      </c>
    </row>
    <row r="200" spans="1:101" ht="109.9" customHeight="1" x14ac:dyDescent="0.25">
      <c r="A200" s="7"/>
      <c r="B200" s="24" t="s">
        <v>329</v>
      </c>
      <c r="C200" s="30" t="s">
        <v>170</v>
      </c>
      <c r="D200" s="54" t="s">
        <v>66</v>
      </c>
      <c r="E200" s="45" t="s">
        <v>328</v>
      </c>
      <c r="F200" s="14">
        <f t="shared" si="223"/>
        <v>2505862.1</v>
      </c>
      <c r="G200" s="28">
        <v>325762.09999999998</v>
      </c>
      <c r="H200" s="28">
        <v>2180100</v>
      </c>
      <c r="I200" s="28"/>
      <c r="J200" s="14">
        <f t="shared" si="227"/>
        <v>2505862.1</v>
      </c>
      <c r="K200" s="28">
        <v>325762.09999999998</v>
      </c>
      <c r="L200" s="28">
        <v>2180100</v>
      </c>
      <c r="M200" s="28"/>
      <c r="N200" s="14">
        <f t="shared" si="225"/>
        <v>0</v>
      </c>
      <c r="O200" s="28"/>
      <c r="P200" s="28"/>
      <c r="Q200" s="28"/>
      <c r="R200" s="14">
        <f t="shared" si="226"/>
        <v>0</v>
      </c>
      <c r="S200" s="28"/>
      <c r="T200" s="28"/>
      <c r="U200" s="28"/>
      <c r="V200" s="69">
        <f t="shared" si="157"/>
        <v>1</v>
      </c>
    </row>
    <row r="201" spans="1:101" s="55" customFormat="1" ht="43.9" customHeight="1" x14ac:dyDescent="0.2">
      <c r="A201" s="5" t="s">
        <v>322</v>
      </c>
      <c r="B201" s="13" t="s">
        <v>324</v>
      </c>
      <c r="C201" s="16" t="s">
        <v>12</v>
      </c>
      <c r="D201" s="53" t="s">
        <v>12</v>
      </c>
      <c r="E201" s="42" t="s">
        <v>12</v>
      </c>
      <c r="F201" s="14">
        <f>G201+H201+I201</f>
        <v>327703.7</v>
      </c>
      <c r="G201" s="14">
        <f>G204+G203</f>
        <v>9516.1</v>
      </c>
      <c r="H201" s="14">
        <f t="shared" ref="H201:I201" si="233">H204+H203</f>
        <v>318187.59999999998</v>
      </c>
      <c r="I201" s="14">
        <f t="shared" si="233"/>
        <v>0</v>
      </c>
      <c r="J201" s="14">
        <f t="shared" si="227"/>
        <v>322454.09999999998</v>
      </c>
      <c r="K201" s="14">
        <f>K203+K204</f>
        <v>9516.1</v>
      </c>
      <c r="L201" s="14">
        <f t="shared" ref="L201:M201" si="234">L203+L204</f>
        <v>312938</v>
      </c>
      <c r="M201" s="14">
        <f t="shared" si="234"/>
        <v>0</v>
      </c>
      <c r="N201" s="14">
        <f t="shared" si="225"/>
        <v>1500</v>
      </c>
      <c r="O201" s="14">
        <f>O204+O203</f>
        <v>0</v>
      </c>
      <c r="P201" s="14">
        <f t="shared" ref="P201:Q201" si="235">P204+P203</f>
        <v>1500</v>
      </c>
      <c r="Q201" s="14">
        <f t="shared" si="235"/>
        <v>0</v>
      </c>
      <c r="R201" s="14">
        <f t="shared" si="226"/>
        <v>0</v>
      </c>
      <c r="S201" s="14">
        <f>S203+S204</f>
        <v>0</v>
      </c>
      <c r="T201" s="14">
        <f t="shared" ref="T201:U201" si="236">T203+T204</f>
        <v>0</v>
      </c>
      <c r="U201" s="14">
        <f t="shared" si="236"/>
        <v>0</v>
      </c>
      <c r="V201" s="69">
        <f t="shared" si="157"/>
        <v>0.98399999999999999</v>
      </c>
      <c r="W201" s="62"/>
      <c r="X201" s="62"/>
      <c r="Y201" s="62"/>
      <c r="Z201" s="62"/>
      <c r="AA201" s="62"/>
      <c r="AB201" s="62"/>
      <c r="AC201" s="62"/>
      <c r="AD201" s="62"/>
      <c r="AE201" s="62"/>
      <c r="AF201" s="62"/>
      <c r="AG201" s="62"/>
      <c r="AH201" s="62"/>
      <c r="AI201" s="62"/>
      <c r="AJ201" s="62"/>
      <c r="AK201" s="62"/>
      <c r="AL201" s="62"/>
      <c r="AM201" s="62"/>
      <c r="AN201" s="62"/>
      <c r="AO201" s="62"/>
      <c r="AP201" s="62"/>
      <c r="AQ201" s="62"/>
      <c r="AR201" s="62"/>
      <c r="AS201" s="62"/>
      <c r="AT201" s="62"/>
      <c r="AU201" s="62"/>
      <c r="AV201" s="62"/>
      <c r="AW201" s="62"/>
      <c r="AX201" s="62"/>
      <c r="AY201" s="62"/>
      <c r="AZ201" s="62"/>
      <c r="BA201" s="62"/>
      <c r="BB201" s="62"/>
      <c r="BC201" s="62"/>
      <c r="BD201" s="62"/>
      <c r="BE201" s="62"/>
      <c r="BF201" s="62"/>
      <c r="BG201" s="62"/>
      <c r="BH201" s="62"/>
      <c r="BI201" s="62"/>
      <c r="BJ201" s="62"/>
      <c r="BK201" s="62"/>
      <c r="BL201" s="62"/>
      <c r="BM201" s="62"/>
      <c r="BN201" s="62"/>
      <c r="BO201" s="62"/>
      <c r="BP201" s="62"/>
      <c r="BQ201" s="62"/>
      <c r="BR201" s="62"/>
      <c r="BS201" s="62"/>
      <c r="BT201" s="62"/>
      <c r="BU201" s="62"/>
      <c r="BV201" s="62"/>
      <c r="BW201" s="62"/>
      <c r="BX201" s="62"/>
      <c r="BY201" s="62"/>
      <c r="BZ201" s="62"/>
      <c r="CA201" s="62"/>
      <c r="CB201" s="62"/>
      <c r="CC201" s="62"/>
      <c r="CD201" s="62"/>
      <c r="CE201" s="62"/>
      <c r="CF201" s="62"/>
      <c r="CG201" s="62"/>
      <c r="CH201" s="62"/>
      <c r="CI201" s="62"/>
      <c r="CJ201" s="62"/>
      <c r="CK201" s="62"/>
      <c r="CL201" s="62"/>
      <c r="CM201" s="62"/>
      <c r="CN201" s="62"/>
      <c r="CO201" s="62"/>
      <c r="CP201" s="62"/>
      <c r="CQ201" s="62"/>
      <c r="CR201" s="62"/>
      <c r="CS201" s="62"/>
      <c r="CT201" s="62"/>
      <c r="CU201" s="62"/>
      <c r="CV201" s="62"/>
      <c r="CW201" s="62"/>
    </row>
    <row r="202" spans="1:101" ht="19.5" customHeight="1" x14ac:dyDescent="0.25">
      <c r="A202" s="7"/>
      <c r="B202" s="24" t="s">
        <v>14</v>
      </c>
      <c r="C202" s="30"/>
      <c r="D202" s="54"/>
      <c r="E202" s="45"/>
      <c r="F202" s="14"/>
      <c r="G202" s="28"/>
      <c r="H202" s="28"/>
      <c r="I202" s="28"/>
      <c r="J202" s="14"/>
      <c r="K202" s="28"/>
      <c r="L202" s="28"/>
      <c r="M202" s="28"/>
      <c r="N202" s="14"/>
      <c r="O202" s="28"/>
      <c r="P202" s="28"/>
      <c r="Q202" s="28"/>
      <c r="R202" s="14"/>
      <c r="S202" s="28"/>
      <c r="T202" s="28"/>
      <c r="U202" s="28"/>
      <c r="V202" s="69"/>
    </row>
    <row r="203" spans="1:101" ht="150.75" customHeight="1" x14ac:dyDescent="0.25">
      <c r="A203" s="7"/>
      <c r="B203" s="24" t="s">
        <v>332</v>
      </c>
      <c r="C203" s="30" t="s">
        <v>164</v>
      </c>
      <c r="D203" s="54" t="s">
        <v>331</v>
      </c>
      <c r="E203" s="45" t="s">
        <v>330</v>
      </c>
      <c r="F203" s="14">
        <f>G203+H203+I203</f>
        <v>317204.5</v>
      </c>
      <c r="G203" s="28">
        <v>9516.14</v>
      </c>
      <c r="H203" s="28">
        <v>307688.37</v>
      </c>
      <c r="I203" s="28"/>
      <c r="J203" s="14">
        <f>K203+L203+M203</f>
        <v>317204.5</v>
      </c>
      <c r="K203" s="28">
        <v>9516.1</v>
      </c>
      <c r="L203" s="28">
        <v>307688.40000000002</v>
      </c>
      <c r="M203" s="28"/>
      <c r="N203" s="14">
        <f>O203+P203+Q203</f>
        <v>0</v>
      </c>
      <c r="O203" s="28"/>
      <c r="P203" s="28"/>
      <c r="Q203" s="28"/>
      <c r="R203" s="14">
        <f>S203+T203+U203</f>
        <v>0</v>
      </c>
      <c r="S203" s="28"/>
      <c r="T203" s="28"/>
      <c r="U203" s="28"/>
      <c r="V203" s="69">
        <f t="shared" ref="V203" si="237">J203/F203</f>
        <v>1</v>
      </c>
    </row>
    <row r="204" spans="1:101" ht="72.75" customHeight="1" x14ac:dyDescent="0.25">
      <c r="A204" s="7"/>
      <c r="B204" s="24" t="s">
        <v>325</v>
      </c>
      <c r="C204" s="30" t="s">
        <v>252</v>
      </c>
      <c r="D204" s="54" t="s">
        <v>253</v>
      </c>
      <c r="E204" s="45" t="s">
        <v>320</v>
      </c>
      <c r="F204" s="14">
        <f>G204+H204+I204</f>
        <v>10499.2</v>
      </c>
      <c r="G204" s="28"/>
      <c r="H204" s="28">
        <v>10499.2</v>
      </c>
      <c r="I204" s="28"/>
      <c r="J204" s="14">
        <f t="shared" si="227"/>
        <v>5249.6</v>
      </c>
      <c r="K204" s="28"/>
      <c r="L204" s="28">
        <v>5249.59</v>
      </c>
      <c r="M204" s="28"/>
      <c r="N204" s="14">
        <f t="shared" si="225"/>
        <v>1500</v>
      </c>
      <c r="O204" s="28"/>
      <c r="P204" s="28">
        <v>1500</v>
      </c>
      <c r="Q204" s="28"/>
      <c r="R204" s="14">
        <f t="shared" si="226"/>
        <v>0</v>
      </c>
      <c r="S204" s="28"/>
      <c r="T204" s="28"/>
      <c r="U204" s="28"/>
      <c r="V204" s="69">
        <f t="shared" ref="V204" si="238">J204/F204</f>
        <v>0.5</v>
      </c>
    </row>
    <row r="205" spans="1:101" s="55" customFormat="1" ht="72.599999999999994" customHeight="1" x14ac:dyDescent="0.2">
      <c r="A205" s="5" t="s">
        <v>323</v>
      </c>
      <c r="B205" s="13" t="s">
        <v>316</v>
      </c>
      <c r="C205" s="16" t="s">
        <v>12</v>
      </c>
      <c r="D205" s="53" t="s">
        <v>12</v>
      </c>
      <c r="E205" s="42" t="s">
        <v>12</v>
      </c>
      <c r="F205" s="14">
        <f t="shared" si="223"/>
        <v>17366.099999999999</v>
      </c>
      <c r="G205" s="14">
        <f>G207</f>
        <v>17366.099999999999</v>
      </c>
      <c r="H205" s="14">
        <f t="shared" ref="H205:I205" si="239">H207</f>
        <v>0</v>
      </c>
      <c r="I205" s="14">
        <f t="shared" si="239"/>
        <v>0</v>
      </c>
      <c r="J205" s="14">
        <f t="shared" si="227"/>
        <v>0</v>
      </c>
      <c r="K205" s="14">
        <f>K207</f>
        <v>0</v>
      </c>
      <c r="L205" s="14">
        <f t="shared" ref="L205:M205" si="240">L207</f>
        <v>0</v>
      </c>
      <c r="M205" s="14">
        <f t="shared" si="240"/>
        <v>0</v>
      </c>
      <c r="N205" s="14">
        <f t="shared" si="225"/>
        <v>0</v>
      </c>
      <c r="O205" s="14">
        <f>O207</f>
        <v>0</v>
      </c>
      <c r="P205" s="14">
        <f t="shared" ref="P205:Q205" si="241">P207</f>
        <v>0</v>
      </c>
      <c r="Q205" s="14">
        <f t="shared" si="241"/>
        <v>0</v>
      </c>
      <c r="R205" s="14">
        <f t="shared" si="226"/>
        <v>0</v>
      </c>
      <c r="S205" s="14">
        <f>S207</f>
        <v>0</v>
      </c>
      <c r="T205" s="14">
        <f t="shared" ref="T205:U205" si="242">T207</f>
        <v>0</v>
      </c>
      <c r="U205" s="14">
        <f t="shared" si="242"/>
        <v>0</v>
      </c>
      <c r="V205" s="70">
        <f t="shared" ref="V205:V207" si="243">J205/F205</f>
        <v>0</v>
      </c>
      <c r="W205" s="73"/>
      <c r="X205" s="73"/>
      <c r="Y205" s="73"/>
      <c r="Z205" s="73"/>
      <c r="AA205" s="73"/>
      <c r="AB205" s="73"/>
      <c r="AC205" s="73"/>
      <c r="AD205" s="73"/>
      <c r="AE205" s="73"/>
      <c r="AF205" s="73"/>
      <c r="AG205" s="73"/>
      <c r="AH205" s="73"/>
      <c r="AI205" s="73"/>
      <c r="AJ205" s="73"/>
      <c r="AK205" s="73"/>
      <c r="AL205" s="73"/>
      <c r="AM205" s="73"/>
      <c r="AN205" s="73"/>
      <c r="AO205" s="73"/>
      <c r="AP205" s="73"/>
      <c r="AQ205" s="73"/>
      <c r="AR205" s="73"/>
      <c r="AS205" s="73"/>
      <c r="AT205" s="73"/>
      <c r="AU205" s="73"/>
      <c r="AV205" s="73"/>
      <c r="AW205" s="73"/>
      <c r="AX205" s="73"/>
      <c r="AY205" s="73"/>
      <c r="AZ205" s="73"/>
      <c r="BA205" s="73"/>
      <c r="BB205" s="73"/>
      <c r="BC205" s="73"/>
      <c r="BD205" s="73"/>
      <c r="BE205" s="73"/>
      <c r="BF205" s="73"/>
      <c r="BG205" s="73"/>
      <c r="BH205" s="73"/>
      <c r="BI205" s="73"/>
      <c r="BJ205" s="73"/>
      <c r="BK205" s="73"/>
      <c r="BL205" s="73"/>
      <c r="BM205" s="73"/>
      <c r="BN205" s="73"/>
      <c r="BO205" s="73"/>
      <c r="BP205" s="73"/>
      <c r="BQ205" s="73"/>
      <c r="BR205" s="73"/>
      <c r="BS205" s="73"/>
      <c r="BT205" s="73"/>
      <c r="BU205" s="73"/>
      <c r="BV205" s="73"/>
      <c r="BW205" s="73"/>
      <c r="BX205" s="73"/>
      <c r="BY205" s="73"/>
      <c r="BZ205" s="73"/>
      <c r="CA205" s="73"/>
      <c r="CB205" s="73"/>
      <c r="CC205" s="73"/>
      <c r="CD205" s="73"/>
      <c r="CE205" s="73"/>
      <c r="CF205" s="73"/>
      <c r="CG205" s="73"/>
      <c r="CH205" s="73"/>
      <c r="CI205" s="73"/>
      <c r="CJ205" s="73"/>
      <c r="CK205" s="73"/>
      <c r="CL205" s="73"/>
      <c r="CM205" s="73"/>
      <c r="CN205" s="73"/>
      <c r="CO205" s="73"/>
      <c r="CP205" s="73"/>
      <c r="CQ205" s="73"/>
      <c r="CR205" s="73"/>
      <c r="CS205" s="73"/>
      <c r="CT205" s="73"/>
      <c r="CU205" s="73"/>
      <c r="CV205" s="73"/>
      <c r="CW205" s="73"/>
    </row>
    <row r="206" spans="1:101" ht="17.25" customHeight="1" x14ac:dyDescent="0.25">
      <c r="A206" s="7"/>
      <c r="B206" s="24" t="s">
        <v>14</v>
      </c>
      <c r="C206" s="30"/>
      <c r="D206" s="54"/>
      <c r="E206" s="45"/>
      <c r="F206" s="14"/>
      <c r="G206" s="28"/>
      <c r="H206" s="28"/>
      <c r="I206" s="28"/>
      <c r="J206" s="14"/>
      <c r="K206" s="28"/>
      <c r="L206" s="28"/>
      <c r="M206" s="28"/>
      <c r="N206" s="14"/>
      <c r="O206" s="28"/>
      <c r="P206" s="28"/>
      <c r="Q206" s="28"/>
      <c r="R206" s="14"/>
      <c r="S206" s="28"/>
      <c r="T206" s="28"/>
      <c r="U206" s="28"/>
      <c r="V206" s="69"/>
    </row>
    <row r="207" spans="1:101" ht="102" customHeight="1" x14ac:dyDescent="0.25">
      <c r="A207" s="7"/>
      <c r="B207" s="24" t="s">
        <v>317</v>
      </c>
      <c r="C207" s="30" t="s">
        <v>170</v>
      </c>
      <c r="D207" s="54" t="s">
        <v>66</v>
      </c>
      <c r="E207" s="45" t="s">
        <v>315</v>
      </c>
      <c r="F207" s="14">
        <f t="shared" si="223"/>
        <v>17366.099999999999</v>
      </c>
      <c r="G207" s="28">
        <v>17366.13</v>
      </c>
      <c r="H207" s="28">
        <v>0</v>
      </c>
      <c r="I207" s="28"/>
      <c r="J207" s="14">
        <f t="shared" si="227"/>
        <v>0</v>
      </c>
      <c r="K207" s="28"/>
      <c r="L207" s="28"/>
      <c r="M207" s="28"/>
      <c r="N207" s="14">
        <f t="shared" si="225"/>
        <v>0</v>
      </c>
      <c r="O207" s="28"/>
      <c r="P207" s="28"/>
      <c r="Q207" s="28"/>
      <c r="R207" s="14">
        <f t="shared" si="226"/>
        <v>0</v>
      </c>
      <c r="S207" s="28"/>
      <c r="T207" s="28"/>
      <c r="U207" s="28"/>
      <c r="V207" s="69">
        <f t="shared" si="243"/>
        <v>0</v>
      </c>
    </row>
    <row r="208" spans="1:101" x14ac:dyDescent="0.25">
      <c r="B208" s="2" t="s">
        <v>283</v>
      </c>
    </row>
    <row r="209" spans="2:22" ht="16.5" customHeight="1" x14ac:dyDescent="0.25">
      <c r="B209" s="51" t="s">
        <v>275</v>
      </c>
    </row>
    <row r="210" spans="2:22" x14ac:dyDescent="0.25">
      <c r="B210" s="29"/>
      <c r="V210" s="72"/>
    </row>
    <row r="211" spans="2:22" x14ac:dyDescent="0.25">
      <c r="V211" s="72"/>
    </row>
    <row r="212" spans="2:22" ht="22.15" customHeight="1" x14ac:dyDescent="0.25">
      <c r="V212" s="72"/>
    </row>
    <row r="213" spans="2:22" ht="22.15" customHeight="1" x14ac:dyDescent="0.25">
      <c r="V213" s="72"/>
    </row>
    <row r="214" spans="2:22" ht="22.15" customHeight="1" x14ac:dyDescent="0.25">
      <c r="V214" s="72"/>
    </row>
    <row r="215" spans="2:22" ht="22.15" customHeight="1" x14ac:dyDescent="0.25">
      <c r="V215" s="72"/>
    </row>
    <row r="216" spans="2:22" ht="21" customHeight="1" x14ac:dyDescent="0.25">
      <c r="V216" s="72"/>
    </row>
    <row r="217" spans="2:22" ht="21" customHeight="1" x14ac:dyDescent="0.25">
      <c r="V217" s="72"/>
    </row>
    <row r="218" spans="2:22" ht="21" customHeight="1" x14ac:dyDescent="0.25">
      <c r="V218" s="72"/>
    </row>
    <row r="219" spans="2:22" ht="21" customHeight="1" x14ac:dyDescent="0.25">
      <c r="V219" s="72"/>
    </row>
    <row r="220" spans="2:22" ht="17.45" customHeight="1" x14ac:dyDescent="0.25">
      <c r="V220" s="72"/>
    </row>
    <row r="221" spans="2:22" ht="16.149999999999999" customHeight="1" x14ac:dyDescent="0.25">
      <c r="V221" s="72"/>
    </row>
    <row r="222" spans="2:22" ht="17.45" customHeight="1" x14ac:dyDescent="0.25">
      <c r="V222" s="72"/>
    </row>
    <row r="223" spans="2:22" ht="20.45" customHeight="1" x14ac:dyDescent="0.25">
      <c r="V223" s="72"/>
    </row>
    <row r="224" spans="2:22" ht="16.149999999999999" customHeight="1" x14ac:dyDescent="0.25">
      <c r="V224" s="72"/>
    </row>
    <row r="225" spans="22:22" ht="17.45" customHeight="1" x14ac:dyDescent="0.25">
      <c r="V225" s="72"/>
    </row>
    <row r="226" spans="22:22" ht="17.45" customHeight="1" x14ac:dyDescent="0.25">
      <c r="V226" s="72"/>
    </row>
    <row r="227" spans="22:22" x14ac:dyDescent="0.25">
      <c r="V227" s="72"/>
    </row>
    <row r="228" spans="22:22" x14ac:dyDescent="0.25">
      <c r="V228" s="72"/>
    </row>
    <row r="229" spans="22:22" x14ac:dyDescent="0.25">
      <c r="V229" s="72"/>
    </row>
    <row r="230" spans="22:22" x14ac:dyDescent="0.25">
      <c r="V230" s="72"/>
    </row>
    <row r="231" spans="22:22" x14ac:dyDescent="0.25">
      <c r="V231" s="72"/>
    </row>
    <row r="232" spans="22:22" x14ac:dyDescent="0.25">
      <c r="V232" s="72"/>
    </row>
    <row r="233" spans="22:22" x14ac:dyDescent="0.25">
      <c r="V233" s="72"/>
    </row>
    <row r="234" spans="22:22" x14ac:dyDescent="0.25">
      <c r="V234" s="72"/>
    </row>
    <row r="235" spans="22:22" x14ac:dyDescent="0.25">
      <c r="V235" s="72"/>
    </row>
    <row r="236" spans="22:22" x14ac:dyDescent="0.25">
      <c r="V236" s="72"/>
    </row>
    <row r="237" spans="22:22" x14ac:dyDescent="0.25">
      <c r="V237" s="72"/>
    </row>
    <row r="238" spans="22:22" x14ac:dyDescent="0.25">
      <c r="V238" s="72"/>
    </row>
    <row r="239" spans="22:22" x14ac:dyDescent="0.25">
      <c r="V239" s="72"/>
    </row>
    <row r="240" spans="22:22" x14ac:dyDescent="0.25">
      <c r="V240" s="72"/>
    </row>
    <row r="241" spans="22:22" x14ac:dyDescent="0.25">
      <c r="V241" s="72"/>
    </row>
    <row r="242" spans="22:22" x14ac:dyDescent="0.25">
      <c r="V242" s="72"/>
    </row>
    <row r="243" spans="22:22" x14ac:dyDescent="0.25">
      <c r="V243" s="72"/>
    </row>
    <row r="244" spans="22:22" x14ac:dyDescent="0.25">
      <c r="V244" s="72"/>
    </row>
  </sheetData>
  <customSheetViews>
    <customSheetView guid="{BABD61A3-6A51-407B-8C81-60ED34B253AA}" scale="50" showPageBreaks="1" printArea="1" hiddenRows="1">
      <selection activeCell="B7" sqref="B7"/>
      <rowBreaks count="1" manualBreakCount="1"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77984228-E82F-4F8D-9DE5-B74C2AD346E6}" scale="64" showPageBreaks="1" printArea="1">
      <pane xSplit="1" ySplit="7" topLeftCell="B8" activePane="bottomRight" state="frozen"/>
      <selection pane="bottomRight" activeCell="A8" sqref="A8:B10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  <customSheetView guid="{8DBC8541-9868-41A7-9A9F-A27FC80CBA37}" scale="78" showPageBreaks="1" printArea="1" topLeftCell="A5">
      <pane xSplit="3" ySplit="6" topLeftCell="D41" activePane="bottomRight" state="frozen"/>
      <selection pane="bottomRight" activeCell="A50" sqref="A50:XFD50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3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4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5"/>
      <autoFilter ref="A7:V205" xr:uid="{3C62583A-8603-4BE9-9FE6-4EC0F1964D60}"/>
    </customSheetView>
    <customSheetView guid="{76B44A2F-18DB-4A45-B895-2B2B961519ED}" scale="80" showPageBreaks="1" printArea="1" hiddenRows="1" topLeftCell="A7">
      <pane xSplit="2" ySplit="5" topLeftCell="L127" activePane="bottomRight" state="frozen"/>
      <selection pane="bottomRight" activeCell="A7" sqref="A1:XFD1048576"/>
      <rowBreaks count="1" manualBreakCount="1">
        <brk id="107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6"/>
    </customSheetView>
  </customSheetViews>
  <mergeCells count="14">
    <mergeCell ref="A5:V6"/>
    <mergeCell ref="A8:A10"/>
    <mergeCell ref="B8:B10"/>
    <mergeCell ref="C8:C10"/>
    <mergeCell ref="E8:E10"/>
    <mergeCell ref="D8:D10"/>
    <mergeCell ref="F9:I9"/>
    <mergeCell ref="J9:M9"/>
    <mergeCell ref="N8:Q8"/>
    <mergeCell ref="N9:Q9"/>
    <mergeCell ref="R8:U8"/>
    <mergeCell ref="R9:U9"/>
    <mergeCell ref="V8:V10"/>
    <mergeCell ref="F8:M8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7"/>
  <rowBreaks count="1" manualBreakCount="1">
    <brk id="106" max="3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customSheetViews>
    <customSheetView guid="{BABD61A3-6A51-407B-8C81-60ED34B253AA}" state="hidden">
      <pageMargins left="0.7" right="0.7" top="0.75" bottom="0.75" header="0.3" footer="0.3"/>
    </customSheetView>
    <customSheetView guid="{77984228-E82F-4F8D-9DE5-B74C2AD346E6}" state="hidden">
      <pageMargins left="0.7" right="0.7" top="0.75" bottom="0.75" header="0.3" footer="0.3"/>
    </customSheetView>
    <customSheetView guid="{76B44A2F-18DB-4A45-B895-2B2B961519ED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customSheetViews>
    <customSheetView guid="{BABD61A3-6A51-407B-8C81-60ED34B253AA}" state="hidden">
      <pageMargins left="0.7" right="0.7" top="0.75" bottom="0.75" header="0.3" footer="0.3"/>
    </customSheetView>
    <customSheetView guid="{77984228-E82F-4F8D-9DE5-B74C2AD346E6}" state="hidden">
      <pageMargins left="0.7" right="0.7" top="0.75" bottom="0.75" header="0.3" footer="0.3"/>
    </customSheetView>
    <customSheetView guid="{76B44A2F-18DB-4A45-B895-2B2B961519ED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customSheetViews>
    <customSheetView guid="{BABD61A3-6A51-407B-8C81-60ED34B253AA}" state="hidden">
      <pageMargins left="0.7" right="0.7" top="0.75" bottom="0.75" header="0.3" footer="0.3"/>
    </customSheetView>
    <customSheetView guid="{77984228-E82F-4F8D-9DE5-B74C2AD346E6}" state="hidden">
      <pageMargins left="0.7" right="0.7" top="0.75" bottom="0.75" header="0.3" footer="0.3"/>
    </customSheetView>
    <customSheetView guid="{76B44A2F-18DB-4A45-B895-2B2B961519ED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customSheetViews>
    <customSheetView guid="{BABD61A3-6A51-407B-8C81-60ED34B253AA}" state="hidden">
      <pageMargins left="0.7" right="0.7" top="0.75" bottom="0.75" header="0.3" footer="0.3"/>
    </customSheetView>
    <customSheetView guid="{77984228-E82F-4F8D-9DE5-B74C2AD346E6}" state="hidden">
      <pageMargins left="0.7" right="0.7" top="0.75" bottom="0.75" header="0.3" footer="0.3"/>
    </customSheetView>
    <customSheetView guid="{76B44A2F-18DB-4A45-B895-2B2B961519ED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Лист1</vt:lpstr>
      <vt:lpstr>Лист4</vt:lpstr>
      <vt:lpstr>Лист5</vt:lpstr>
      <vt:lpstr>Лист6</vt:lpstr>
      <vt:lpstr>Лист7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Приставка Виктория Николаевна (pvn)</cp:lastModifiedBy>
  <cp:lastPrinted>2024-12-28T10:34:10Z</cp:lastPrinted>
  <dcterms:created xsi:type="dcterms:W3CDTF">2006-09-28T05:33:49Z</dcterms:created>
  <dcterms:modified xsi:type="dcterms:W3CDTF">2025-01-21T08:47:09Z</dcterms:modified>
</cp:coreProperties>
</file>