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2325" yWindow="-30" windowWidth="20370" windowHeight="13050"/>
  </bookViews>
  <sheets>
    <sheet name="Лист1" sheetId="1" r:id="rId1"/>
  </sheets>
  <definedNames>
    <definedName name="_xlnm._FilterDatabase" localSheetId="0" hidden="1">Лист1!$E$15:$E$213</definedName>
    <definedName name="Z_77984228_E82F_4F8D_9DE5_B74C2AD346E6_.wvu.FilterData" localSheetId="0" hidden="1">Лист1!$E$15:$E$213</definedName>
    <definedName name="Z_77984228_E82F_4F8D_9DE5_B74C2AD346E6_.wvu.PrintArea" localSheetId="0" hidden="1">Лист1!$A$5:$V$213</definedName>
    <definedName name="Z_77984228_E82F_4F8D_9DE5_B74C2AD346E6_.wvu.PrintTitles" localSheetId="0" hidden="1">Лист1!$8:$11</definedName>
    <definedName name="Z_8DBC8541_9868_41A7_9A9F_A27FC80CBA37_.wvu.FilterData" localSheetId="0" hidden="1">Лист1!$E$15:$E$213</definedName>
    <definedName name="Z_8DBC8541_9868_41A7_9A9F_A27FC80CBA37_.wvu.PrintArea" localSheetId="0" hidden="1">Лист1!$A$5:$V$213</definedName>
    <definedName name="Z_8DBC8541_9868_41A7_9A9F_A27FC80CBA37_.wvu.PrintTitles" localSheetId="0" hidden="1">Лист1!$8:$11</definedName>
    <definedName name="Z_BABD61A3_6A51_407B_8C81_60ED34B253AA_.wvu.FilterData" localSheetId="0" hidden="1">Лист1!$E$15:$E$213</definedName>
    <definedName name="Z_BABD61A3_6A51_407B_8C81_60ED34B253AA_.wvu.PrintArea" localSheetId="0" hidden="1">Лист1!$A$5:$V$213</definedName>
    <definedName name="Z_BABD61A3_6A51_407B_8C81_60ED34B253AA_.wvu.PrintTitles" localSheetId="0" hidden="1">Лист1!$8:$11</definedName>
    <definedName name="Z_BABD61A3_6A51_407B_8C81_60ED34B253AA_.wvu.Rows" localSheetId="0" hidden="1">Лист1!$164:$165</definedName>
    <definedName name="Z_CFE875CB_1045_45F7_825E_02100661E885_.wvu.FilterData" localSheetId="0" hidden="1">Лист1!$A$11:$V$213</definedName>
    <definedName name="Z_CFE875CB_1045_45F7_825E_02100661E885_.wvu.PrintArea" localSheetId="0" hidden="1">Лист1!$A$5:$V$213</definedName>
    <definedName name="Z_CFE875CB_1045_45F7_825E_02100661E885_.wvu.PrintTitles" localSheetId="0" hidden="1">Лист1!$8:$11</definedName>
    <definedName name="Z_FE09AB06_1ECE_4486_BCA1_E9D85830708B_.wvu.Cols" localSheetId="0" hidden="1">Лист1!$J:$M,Лист1!$V:$V</definedName>
    <definedName name="Z_FE09AB06_1ECE_4486_BCA1_E9D85830708B_.wvu.FilterData" localSheetId="0" hidden="1">Лист1!$E$15:$E$213</definedName>
    <definedName name="Z_FE09AB06_1ECE_4486_BCA1_E9D85830708B_.wvu.PrintArea" localSheetId="0" hidden="1">Лист1!$A$1:$V$213</definedName>
    <definedName name="Z_FE09AB06_1ECE_4486_BCA1_E9D85830708B_.wvu.PrintTitles" localSheetId="0" hidden="1">Лист1!$8:$11</definedName>
    <definedName name="Z_FE09AB06_1ECE_4486_BCA1_E9D85830708B_.wvu.Rows" localSheetId="0" hidden="1">Лист1!$1:$4,Лист1!$163:$165</definedName>
    <definedName name="_xlnm.Print_Titles" localSheetId="0">Лист1!$8:$11</definedName>
    <definedName name="_xlnm.Print_Area" localSheetId="0">Лист1!$A$5:$V$213</definedName>
  </definedNames>
  <calcPr calcId="125725" fullPrecision="0"/>
  <customWorkbookViews>
    <customWorkbookView name="pvn - Личное представление" guid="{BABD61A3-6A51-407B-8C81-60ED34B253AA}" mergeInterval="0" personalView="1" maximized="1" xWindow="1" yWindow="1" windowWidth="1916" windowHeight="846" activeSheetId="1"/>
    <customWorkbookView name="cev - Личное представление" guid="{77984228-E82F-4F8D-9DE5-B74C2AD346E6}" mergeInterval="0" personalView="1" maximized="1" xWindow="1" yWindow="1" windowWidth="1916" windowHeight="800" activeSheetId="1"/>
    <customWorkbookView name="sgl - Личное представление" guid="{CFE875CB-1045-45F7-825E-02100661E885}" mergeInterval="0" personalView="1" maximized="1" xWindow="1" yWindow="1" windowWidth="1916" windowHeight="777" activeSheetId="1"/>
    <customWorkbookView name="nma - Личное представление" guid="{FE09AB06-1ECE-4486-BCA1-E9D85830708B}" mergeInterval="0" personalView="1" xWindow="-35" yWindow="316" windowWidth="1148" windowHeight="787" activeSheetId="1"/>
    <customWorkbookView name="gmp - Личное представление" guid="{8DBC8541-9868-41A7-9A9F-A27FC80CBA37}" mergeInterval="0" personalView="1" maximized="1" xWindow="1" yWindow="1" windowWidth="1916" windowHeight="845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T192" i="1"/>
  <c r="U192"/>
  <c r="U191" s="1"/>
  <c r="S192"/>
  <c r="S191" s="1"/>
  <c r="T191"/>
  <c r="P191"/>
  <c r="Q191"/>
  <c r="O191"/>
  <c r="P192"/>
  <c r="Q192"/>
  <c r="O192"/>
  <c r="L192"/>
  <c r="M192"/>
  <c r="K192"/>
  <c r="K191" s="1"/>
  <c r="L191"/>
  <c r="M191"/>
  <c r="I192"/>
  <c r="I191" s="1"/>
  <c r="H191"/>
  <c r="G191"/>
  <c r="H192"/>
  <c r="G192"/>
  <c r="T116"/>
  <c r="U116"/>
  <c r="S116"/>
  <c r="P116"/>
  <c r="Q116"/>
  <c r="O116"/>
  <c r="L116"/>
  <c r="M116"/>
  <c r="K116"/>
  <c r="H116"/>
  <c r="I116"/>
  <c r="G116"/>
  <c r="T108"/>
  <c r="U108"/>
  <c r="S108"/>
  <c r="P108"/>
  <c r="Q108"/>
  <c r="O108"/>
  <c r="L108"/>
  <c r="M108"/>
  <c r="K108"/>
  <c r="H108"/>
  <c r="I108"/>
  <c r="G108"/>
  <c r="L18"/>
  <c r="M18"/>
  <c r="K18"/>
  <c r="L15"/>
  <c r="M15"/>
  <c r="K15"/>
  <c r="I15"/>
  <c r="H15"/>
  <c r="R194" l="1"/>
  <c r="N194"/>
  <c r="J194"/>
  <c r="F194"/>
  <c r="G54"/>
  <c r="R59"/>
  <c r="N59"/>
  <c r="J59"/>
  <c r="F59"/>
  <c r="R107"/>
  <c r="N107"/>
  <c r="R195"/>
  <c r="N195"/>
  <c r="J195"/>
  <c r="R173"/>
  <c r="N173"/>
  <c r="J173"/>
  <c r="R119"/>
  <c r="V194" l="1"/>
  <c r="V59"/>
  <c r="M144"/>
  <c r="H155" l="1"/>
  <c r="F36"/>
  <c r="F195"/>
  <c r="L144"/>
  <c r="L54"/>
  <c r="L113"/>
  <c r="F173" l="1"/>
  <c r="T205"/>
  <c r="U205"/>
  <c r="S205"/>
  <c r="P205"/>
  <c r="Q205"/>
  <c r="O205"/>
  <c r="L205"/>
  <c r="M205"/>
  <c r="K205"/>
  <c r="H205"/>
  <c r="I205"/>
  <c r="G205"/>
  <c r="G144"/>
  <c r="R25"/>
  <c r="R23"/>
  <c r="N25"/>
  <c r="N23"/>
  <c r="J25"/>
  <c r="J23"/>
  <c r="F25"/>
  <c r="F23"/>
  <c r="O18"/>
  <c r="G18"/>
  <c r="R21"/>
  <c r="N21"/>
  <c r="J21"/>
  <c r="F21"/>
  <c r="K87"/>
  <c r="V21" l="1"/>
  <c r="V25"/>
  <c r="V23"/>
  <c r="S144"/>
  <c r="O144"/>
  <c r="K144"/>
  <c r="J24"/>
  <c r="R207"/>
  <c r="N207"/>
  <c r="J207"/>
  <c r="F207"/>
  <c r="F208"/>
  <c r="L32"/>
  <c r="V195"/>
  <c r="V173"/>
  <c r="V207" l="1"/>
  <c r="F205"/>
  <c r="J108"/>
  <c r="G201"/>
  <c r="R208"/>
  <c r="N204"/>
  <c r="N208"/>
  <c r="J208"/>
  <c r="V208" s="1"/>
  <c r="G188"/>
  <c r="G182"/>
  <c r="G175"/>
  <c r="G170"/>
  <c r="G158"/>
  <c r="G137"/>
  <c r="G128"/>
  <c r="G103"/>
  <c r="G98"/>
  <c r="G87"/>
  <c r="G83"/>
  <c r="G79"/>
  <c r="G67"/>
  <c r="G51"/>
  <c r="G48"/>
  <c r="G44"/>
  <c r="G40"/>
  <c r="G29"/>
  <c r="T209"/>
  <c r="U209"/>
  <c r="S209"/>
  <c r="P209"/>
  <c r="Q209"/>
  <c r="O209"/>
  <c r="L209"/>
  <c r="M209"/>
  <c r="K209"/>
  <c r="H209"/>
  <c r="I209"/>
  <c r="G209"/>
  <c r="R211"/>
  <c r="N211"/>
  <c r="J211"/>
  <c r="F211"/>
  <c r="T197"/>
  <c r="U197"/>
  <c r="S197"/>
  <c r="P197"/>
  <c r="Q197"/>
  <c r="O197"/>
  <c r="L197"/>
  <c r="M197"/>
  <c r="K197"/>
  <c r="H197"/>
  <c r="I197"/>
  <c r="G197"/>
  <c r="R139"/>
  <c r="N139"/>
  <c r="J139"/>
  <c r="F139"/>
  <c r="R132"/>
  <c r="N132"/>
  <c r="J132"/>
  <c r="F132"/>
  <c r="K128"/>
  <c r="T124"/>
  <c r="U124"/>
  <c r="S124"/>
  <c r="P124"/>
  <c r="Q124"/>
  <c r="O124"/>
  <c r="L124"/>
  <c r="M124"/>
  <c r="K124"/>
  <c r="H124"/>
  <c r="I124"/>
  <c r="G124"/>
  <c r="R126"/>
  <c r="N126"/>
  <c r="J126"/>
  <c r="F126"/>
  <c r="N119"/>
  <c r="J119"/>
  <c r="F119"/>
  <c r="H98"/>
  <c r="I98"/>
  <c r="L98"/>
  <c r="M98"/>
  <c r="K98"/>
  <c r="O98"/>
  <c r="Q98"/>
  <c r="P98"/>
  <c r="T98"/>
  <c r="U98"/>
  <c r="S98"/>
  <c r="R102"/>
  <c r="N102"/>
  <c r="J102"/>
  <c r="F102"/>
  <c r="R36"/>
  <c r="N36"/>
  <c r="J36"/>
  <c r="V36" s="1"/>
  <c r="M32"/>
  <c r="K32"/>
  <c r="G32"/>
  <c r="H32"/>
  <c r="J34"/>
  <c r="P32"/>
  <c r="Q32"/>
  <c r="O32"/>
  <c r="N34"/>
  <c r="T32"/>
  <c r="U32"/>
  <c r="S32"/>
  <c r="R34"/>
  <c r="F34"/>
  <c r="I32"/>
  <c r="R75"/>
  <c r="R76"/>
  <c r="N75"/>
  <c r="N76"/>
  <c r="J75"/>
  <c r="J76"/>
  <c r="F76"/>
  <c r="F75"/>
  <c r="R74"/>
  <c r="N74"/>
  <c r="J74"/>
  <c r="F74"/>
  <c r="R70"/>
  <c r="N70"/>
  <c r="J70"/>
  <c r="F70"/>
  <c r="R26"/>
  <c r="N26"/>
  <c r="J26"/>
  <c r="F26"/>
  <c r="T90"/>
  <c r="U90"/>
  <c r="S90"/>
  <c r="P90"/>
  <c r="Q90"/>
  <c r="O90"/>
  <c r="L90"/>
  <c r="M90"/>
  <c r="K90"/>
  <c r="H90"/>
  <c r="I90"/>
  <c r="G90"/>
  <c r="R92"/>
  <c r="N92"/>
  <c r="J92"/>
  <c r="F92"/>
  <c r="R64"/>
  <c r="N64"/>
  <c r="J64"/>
  <c r="F64"/>
  <c r="T54"/>
  <c r="U54"/>
  <c r="S54"/>
  <c r="P54"/>
  <c r="Q54"/>
  <c r="O54"/>
  <c r="M54"/>
  <c r="K54"/>
  <c r="H54"/>
  <c r="I54"/>
  <c r="R65"/>
  <c r="N65"/>
  <c r="J65"/>
  <c r="F65"/>
  <c r="R58"/>
  <c r="N58"/>
  <c r="J58"/>
  <c r="F58"/>
  <c r="T175"/>
  <c r="U175"/>
  <c r="S175"/>
  <c r="P175"/>
  <c r="Q175"/>
  <c r="O175"/>
  <c r="L175"/>
  <c r="M175"/>
  <c r="K175"/>
  <c r="H175"/>
  <c r="I175"/>
  <c r="R180"/>
  <c r="N180"/>
  <c r="J180"/>
  <c r="F180"/>
  <c r="R185"/>
  <c r="N185"/>
  <c r="J185"/>
  <c r="F185"/>
  <c r="V102" l="1"/>
  <c r="V211"/>
  <c r="V139"/>
  <c r="V26"/>
  <c r="J32"/>
  <c r="V75"/>
  <c r="V65"/>
  <c r="V64"/>
  <c r="R205"/>
  <c r="N205"/>
  <c r="J205"/>
  <c r="G200"/>
  <c r="V70"/>
  <c r="V74"/>
  <c r="V185"/>
  <c r="V58"/>
  <c r="N90"/>
  <c r="V76"/>
  <c r="G39"/>
  <c r="R209"/>
  <c r="N209"/>
  <c r="J209"/>
  <c r="F209"/>
  <c r="V119"/>
  <c r="V180"/>
  <c r="V126"/>
  <c r="J124"/>
  <c r="V132"/>
  <c r="R124"/>
  <c r="N124"/>
  <c r="F124"/>
  <c r="V124" s="1"/>
  <c r="V34"/>
  <c r="V92"/>
  <c r="R90"/>
  <c r="J90"/>
  <c r="F90"/>
  <c r="V205" l="1"/>
  <c r="V209"/>
  <c r="V90"/>
  <c r="T201" l="1"/>
  <c r="T200" s="1"/>
  <c r="U201"/>
  <c r="U200" s="1"/>
  <c r="S201"/>
  <c r="P201"/>
  <c r="P200" s="1"/>
  <c r="Q201"/>
  <c r="Q200" s="1"/>
  <c r="O201"/>
  <c r="O200" s="1"/>
  <c r="L201"/>
  <c r="L200" s="1"/>
  <c r="M201"/>
  <c r="M200" s="1"/>
  <c r="K201"/>
  <c r="K200" s="1"/>
  <c r="H201"/>
  <c r="H200" s="1"/>
  <c r="I201"/>
  <c r="I200" s="1"/>
  <c r="F203"/>
  <c r="F204"/>
  <c r="R203"/>
  <c r="R204"/>
  <c r="N203"/>
  <c r="J203"/>
  <c r="J204"/>
  <c r="R199"/>
  <c r="N199"/>
  <c r="J199"/>
  <c r="F199"/>
  <c r="U196"/>
  <c r="S196"/>
  <c r="O196"/>
  <c r="L196"/>
  <c r="M196"/>
  <c r="K196"/>
  <c r="H196"/>
  <c r="I196"/>
  <c r="G196"/>
  <c r="P196"/>
  <c r="Q196"/>
  <c r="F190"/>
  <c r="T196"/>
  <c r="T128"/>
  <c r="U128"/>
  <c r="S128"/>
  <c r="Q128"/>
  <c r="P128"/>
  <c r="O128"/>
  <c r="M128"/>
  <c r="L128"/>
  <c r="I128"/>
  <c r="H128"/>
  <c r="K113"/>
  <c r="V203" l="1"/>
  <c r="V199"/>
  <c r="V204"/>
  <c r="R201"/>
  <c r="S200"/>
  <c r="R200" s="1"/>
  <c r="N201"/>
  <c r="J201"/>
  <c r="F201"/>
  <c r="N200"/>
  <c r="J200"/>
  <c r="F200"/>
  <c r="R197"/>
  <c r="N197"/>
  <c r="J197"/>
  <c r="F197"/>
  <c r="R196"/>
  <c r="N196"/>
  <c r="J196"/>
  <c r="F196"/>
  <c r="F128"/>
  <c r="V201" l="1"/>
  <c r="V200"/>
  <c r="V197"/>
  <c r="V196"/>
  <c r="R37"/>
  <c r="N37"/>
  <c r="J37"/>
  <c r="F37"/>
  <c r="R35"/>
  <c r="N35"/>
  <c r="J35"/>
  <c r="F35"/>
  <c r="G15"/>
  <c r="G13" s="1"/>
  <c r="V35" l="1"/>
  <c r="V37"/>
  <c r="F32"/>
  <c r="I144"/>
  <c r="M48" l="1"/>
  <c r="K48"/>
  <c r="T48"/>
  <c r="U48"/>
  <c r="S48"/>
  <c r="P48"/>
  <c r="Q48"/>
  <c r="O48"/>
  <c r="I48"/>
  <c r="H48"/>
  <c r="L48"/>
  <c r="R110"/>
  <c r="N110"/>
  <c r="J110"/>
  <c r="F110"/>
  <c r="O137"/>
  <c r="K137"/>
  <c r="R178"/>
  <c r="N178"/>
  <c r="J178"/>
  <c r="F178"/>
  <c r="V178" l="1"/>
  <c r="V110"/>
  <c r="P144"/>
  <c r="T144"/>
  <c r="U144"/>
  <c r="Q144"/>
  <c r="H144"/>
  <c r="R157"/>
  <c r="N157"/>
  <c r="J157"/>
  <c r="F157"/>
  <c r="H103"/>
  <c r="K103"/>
  <c r="J107"/>
  <c r="F107"/>
  <c r="V157" l="1"/>
  <c r="J155"/>
  <c r="J146"/>
  <c r="J135"/>
  <c r="J105"/>
  <c r="J100"/>
  <c r="J96"/>
  <c r="J82"/>
  <c r="J81"/>
  <c r="J53"/>
  <c r="J47"/>
  <c r="J46"/>
  <c r="J43"/>
  <c r="J42"/>
  <c r="J153"/>
  <c r="J152"/>
  <c r="J89"/>
  <c r="J86"/>
  <c r="J85"/>
  <c r="J63"/>
  <c r="J62"/>
  <c r="J60"/>
  <c r="J57"/>
  <c r="J56"/>
  <c r="J61"/>
  <c r="H67" l="1"/>
  <c r="M67"/>
  <c r="L67"/>
  <c r="K67"/>
  <c r="R17"/>
  <c r="N17"/>
  <c r="J17"/>
  <c r="F17"/>
  <c r="F48" l="1"/>
  <c r="V17"/>
  <c r="J116"/>
  <c r="F192"/>
  <c r="O83"/>
  <c r="K83"/>
  <c r="G187"/>
  <c r="N192" l="1"/>
  <c r="R192"/>
  <c r="J192"/>
  <c r="L94"/>
  <c r="L93" s="1"/>
  <c r="M94"/>
  <c r="M93" s="1"/>
  <c r="K94"/>
  <c r="K93" s="1"/>
  <c r="J94"/>
  <c r="I67"/>
  <c r="F191" l="1"/>
  <c r="J191"/>
  <c r="N191"/>
  <c r="R191"/>
  <c r="V192"/>
  <c r="O103"/>
  <c r="R150"/>
  <c r="N150"/>
  <c r="J149"/>
  <c r="J150"/>
  <c r="F150"/>
  <c r="J50"/>
  <c r="J48" l="1"/>
  <c r="V191"/>
  <c r="V150"/>
  <c r="F103"/>
  <c r="S67"/>
  <c r="O67"/>
  <c r="J69"/>
  <c r="J71"/>
  <c r="J72"/>
  <c r="J73"/>
  <c r="J77"/>
  <c r="J78"/>
  <c r="T182"/>
  <c r="U182"/>
  <c r="S182"/>
  <c r="P182"/>
  <c r="Q182"/>
  <c r="O182"/>
  <c r="L182"/>
  <c r="L181" s="1"/>
  <c r="M182"/>
  <c r="K182"/>
  <c r="H182"/>
  <c r="I182"/>
  <c r="V48" l="1"/>
  <c r="R182"/>
  <c r="J182"/>
  <c r="J38"/>
  <c r="J31"/>
  <c r="K29"/>
  <c r="J22"/>
  <c r="J27"/>
  <c r="J28"/>
  <c r="J20"/>
  <c r="F20"/>
  <c r="J15"/>
  <c r="V20" l="1"/>
  <c r="J18"/>
  <c r="K13"/>
  <c r="K40"/>
  <c r="J111"/>
  <c r="L120"/>
  <c r="L112" s="1"/>
  <c r="M120"/>
  <c r="K120"/>
  <c r="K112" s="1"/>
  <c r="J122" l="1"/>
  <c r="J123"/>
  <c r="J120"/>
  <c r="I120"/>
  <c r="R105" l="1"/>
  <c r="N105"/>
  <c r="F105"/>
  <c r="V105" s="1"/>
  <c r="T15"/>
  <c r="U15"/>
  <c r="S15"/>
  <c r="P15"/>
  <c r="Q15"/>
  <c r="O15"/>
  <c r="T18"/>
  <c r="U18"/>
  <c r="S18"/>
  <c r="P18"/>
  <c r="Q18"/>
  <c r="H18"/>
  <c r="I18"/>
  <c r="R146"/>
  <c r="N146"/>
  <c r="F146"/>
  <c r="V146" s="1"/>
  <c r="T133"/>
  <c r="U133"/>
  <c r="S133"/>
  <c r="P133"/>
  <c r="Q133"/>
  <c r="O133"/>
  <c r="H133"/>
  <c r="I133"/>
  <c r="K133"/>
  <c r="L133"/>
  <c r="M133"/>
  <c r="G133"/>
  <c r="F135"/>
  <c r="V135" s="1"/>
  <c r="N135"/>
  <c r="R135"/>
  <c r="U120"/>
  <c r="T120"/>
  <c r="S120"/>
  <c r="Q120"/>
  <c r="P120"/>
  <c r="O120"/>
  <c r="R123"/>
  <c r="R122"/>
  <c r="N123"/>
  <c r="N122"/>
  <c r="G120"/>
  <c r="H120"/>
  <c r="F123"/>
  <c r="V123" s="1"/>
  <c r="F122"/>
  <c r="V122" s="1"/>
  <c r="T103"/>
  <c r="U103"/>
  <c r="S103"/>
  <c r="P103"/>
  <c r="Q103"/>
  <c r="R100"/>
  <c r="N100"/>
  <c r="F100"/>
  <c r="V100" s="1"/>
  <c r="R38"/>
  <c r="N38"/>
  <c r="F38"/>
  <c r="V38" s="1"/>
  <c r="R155"/>
  <c r="N155"/>
  <c r="F155"/>
  <c r="V155" s="1"/>
  <c r="R152"/>
  <c r="R153"/>
  <c r="N153"/>
  <c r="N152"/>
  <c r="F152"/>
  <c r="V152" s="1"/>
  <c r="F153"/>
  <c r="V153" s="1"/>
  <c r="R149"/>
  <c r="F149"/>
  <c r="V149" s="1"/>
  <c r="N149"/>
  <c r="F151"/>
  <c r="J151"/>
  <c r="N151"/>
  <c r="R151"/>
  <c r="T137"/>
  <c r="U137"/>
  <c r="S137"/>
  <c r="P137"/>
  <c r="Q137"/>
  <c r="H137"/>
  <c r="I137"/>
  <c r="F118"/>
  <c r="J118"/>
  <c r="N118"/>
  <c r="R118"/>
  <c r="R111"/>
  <c r="N111"/>
  <c r="F111"/>
  <c r="V111" s="1"/>
  <c r="T67"/>
  <c r="U67"/>
  <c r="P67"/>
  <c r="Q67"/>
  <c r="R78"/>
  <c r="N78"/>
  <c r="F78"/>
  <c r="V78" s="1"/>
  <c r="R85"/>
  <c r="R86"/>
  <c r="N85"/>
  <c r="N86"/>
  <c r="F85"/>
  <c r="V85" s="1"/>
  <c r="F86"/>
  <c r="V86" s="1"/>
  <c r="H83"/>
  <c r="I83"/>
  <c r="P83"/>
  <c r="Q83"/>
  <c r="T83"/>
  <c r="S83"/>
  <c r="R82"/>
  <c r="N82"/>
  <c r="F82"/>
  <c r="V82" s="1"/>
  <c r="R71"/>
  <c r="N71"/>
  <c r="F71"/>
  <c r="V71" s="1"/>
  <c r="R69"/>
  <c r="N69"/>
  <c r="F69"/>
  <c r="V69" s="1"/>
  <c r="L106"/>
  <c r="L103" s="1"/>
  <c r="L97" s="1"/>
  <c r="O40"/>
  <c r="P40"/>
  <c r="S40"/>
  <c r="T40"/>
  <c r="L40"/>
  <c r="M40"/>
  <c r="V151" l="1"/>
  <c r="F15"/>
  <c r="H97"/>
  <c r="V118"/>
  <c r="J103"/>
  <c r="V103" s="1"/>
  <c r="F108"/>
  <c r="I97"/>
  <c r="F18"/>
  <c r="V18" s="1"/>
  <c r="N18"/>
  <c r="R32"/>
  <c r="R18"/>
  <c r="F120"/>
  <c r="V120" s="1"/>
  <c r="R120"/>
  <c r="N120"/>
  <c r="V32"/>
  <c r="N32"/>
  <c r="J101"/>
  <c r="J106"/>
  <c r="J40"/>
  <c r="R131" l="1"/>
  <c r="N131"/>
  <c r="J131"/>
  <c r="F131"/>
  <c r="V131" l="1"/>
  <c r="F63"/>
  <c r="V63" s="1"/>
  <c r="N63"/>
  <c r="R63"/>
  <c r="F77" l="1"/>
  <c r="V77" s="1"/>
  <c r="N77"/>
  <c r="R77"/>
  <c r="L51" l="1"/>
  <c r="K51"/>
  <c r="R177" l="1"/>
  <c r="R179"/>
  <c r="N177"/>
  <c r="N179"/>
  <c r="J177"/>
  <c r="J179"/>
  <c r="F177"/>
  <c r="F179"/>
  <c r="G167"/>
  <c r="T163"/>
  <c r="U163"/>
  <c r="S163"/>
  <c r="P163"/>
  <c r="Q163"/>
  <c r="O163"/>
  <c r="L163"/>
  <c r="M163"/>
  <c r="K163"/>
  <c r="H163"/>
  <c r="I163"/>
  <c r="G163"/>
  <c r="R165"/>
  <c r="N165"/>
  <c r="J165"/>
  <c r="F165"/>
  <c r="R147"/>
  <c r="N147"/>
  <c r="J147"/>
  <c r="F147"/>
  <c r="J128"/>
  <c r="V128" s="1"/>
  <c r="N141"/>
  <c r="R141"/>
  <c r="J141"/>
  <c r="F141"/>
  <c r="R130"/>
  <c r="N130"/>
  <c r="J130"/>
  <c r="F130"/>
  <c r="T113"/>
  <c r="T112" s="1"/>
  <c r="U113"/>
  <c r="U112" s="1"/>
  <c r="S113"/>
  <c r="S112" s="1"/>
  <c r="P113"/>
  <c r="P112" s="1"/>
  <c r="Q113"/>
  <c r="Q112" s="1"/>
  <c r="O113"/>
  <c r="O112" s="1"/>
  <c r="R115"/>
  <c r="M113"/>
  <c r="M112" s="1"/>
  <c r="H113"/>
  <c r="I113"/>
  <c r="I112" s="1"/>
  <c r="G113"/>
  <c r="G112" s="1"/>
  <c r="R101"/>
  <c r="N101"/>
  <c r="K97"/>
  <c r="F101"/>
  <c r="V101" s="1"/>
  <c r="T94"/>
  <c r="T93" s="1"/>
  <c r="U94"/>
  <c r="U93" s="1"/>
  <c r="S94"/>
  <c r="S93" s="1"/>
  <c r="O51"/>
  <c r="T51"/>
  <c r="S51"/>
  <c r="P51"/>
  <c r="H112" l="1"/>
  <c r="V147"/>
  <c r="V165"/>
  <c r="V179"/>
  <c r="V130"/>
  <c r="V141"/>
  <c r="V177"/>
  <c r="J67"/>
  <c r="N163"/>
  <c r="F163"/>
  <c r="J163"/>
  <c r="U97"/>
  <c r="G97"/>
  <c r="Q97"/>
  <c r="N67"/>
  <c r="F56"/>
  <c r="V56" s="1"/>
  <c r="R50"/>
  <c r="R48" s="1"/>
  <c r="R60"/>
  <c r="R61"/>
  <c r="N60"/>
  <c r="N61"/>
  <c r="F60"/>
  <c r="V60" s="1"/>
  <c r="F61"/>
  <c r="V61" s="1"/>
  <c r="F62"/>
  <c r="V62" s="1"/>
  <c r="N62"/>
  <c r="R62"/>
  <c r="H51"/>
  <c r="I51"/>
  <c r="R56"/>
  <c r="R57"/>
  <c r="N56"/>
  <c r="N57"/>
  <c r="F57"/>
  <c r="V57" s="1"/>
  <c r="V163" l="1"/>
  <c r="F51"/>
  <c r="F54"/>
  <c r="R54"/>
  <c r="J54"/>
  <c r="N54"/>
  <c r="V54" l="1"/>
  <c r="F156" l="1"/>
  <c r="J156"/>
  <c r="N156"/>
  <c r="R156"/>
  <c r="V156" l="1"/>
  <c r="F31"/>
  <c r="V31" s="1"/>
  <c r="H29"/>
  <c r="H13" s="1"/>
  <c r="P94" l="1"/>
  <c r="P93" s="1"/>
  <c r="Q94"/>
  <c r="Q93" s="1"/>
  <c r="O94"/>
  <c r="O93" s="1"/>
  <c r="H94"/>
  <c r="H93" s="1"/>
  <c r="I94"/>
  <c r="I93" s="1"/>
  <c r="F96"/>
  <c r="V96" s="1"/>
  <c r="N96"/>
  <c r="R96"/>
  <c r="G94" l="1"/>
  <c r="G93" s="1"/>
  <c r="F72" l="1"/>
  <c r="V72" s="1"/>
  <c r="N72"/>
  <c r="R72"/>
  <c r="U170" l="1"/>
  <c r="Q170"/>
  <c r="L170"/>
  <c r="M170"/>
  <c r="K170"/>
  <c r="I170"/>
  <c r="F172"/>
  <c r="J172"/>
  <c r="N172"/>
  <c r="R172"/>
  <c r="V172" l="1"/>
  <c r="T170"/>
  <c r="O170"/>
  <c r="S170"/>
  <c r="P170"/>
  <c r="H170"/>
  <c r="F170" l="1"/>
  <c r="F106" l="1"/>
  <c r="V106" s="1"/>
  <c r="R190"/>
  <c r="R186"/>
  <c r="R184"/>
  <c r="R174"/>
  <c r="R169"/>
  <c r="R162"/>
  <c r="R161"/>
  <c r="R160"/>
  <c r="R154"/>
  <c r="R148"/>
  <c r="R142"/>
  <c r="R140"/>
  <c r="R136"/>
  <c r="R106"/>
  <c r="R89"/>
  <c r="R81"/>
  <c r="R73"/>
  <c r="R53"/>
  <c r="R47"/>
  <c r="R46"/>
  <c r="R43"/>
  <c r="R42"/>
  <c r="R31"/>
  <c r="R28"/>
  <c r="R27"/>
  <c r="R24"/>
  <c r="R22"/>
  <c r="R20"/>
  <c r="U188"/>
  <c r="U187" s="1"/>
  <c r="U181"/>
  <c r="U167"/>
  <c r="U158"/>
  <c r="U87"/>
  <c r="U83"/>
  <c r="U79"/>
  <c r="U51"/>
  <c r="U44"/>
  <c r="U40"/>
  <c r="U29"/>
  <c r="U13" s="1"/>
  <c r="N190"/>
  <c r="N186"/>
  <c r="N184"/>
  <c r="N174"/>
  <c r="N169"/>
  <c r="N162"/>
  <c r="N161"/>
  <c r="N160"/>
  <c r="N154"/>
  <c r="N148"/>
  <c r="N142"/>
  <c r="N140"/>
  <c r="N136"/>
  <c r="N115"/>
  <c r="N106"/>
  <c r="N89"/>
  <c r="N81"/>
  <c r="N73"/>
  <c r="N53"/>
  <c r="N50"/>
  <c r="N48" s="1"/>
  <c r="N47"/>
  <c r="N46"/>
  <c r="N43"/>
  <c r="N42"/>
  <c r="N31"/>
  <c r="N28"/>
  <c r="N27"/>
  <c r="N24"/>
  <c r="N22"/>
  <c r="N20"/>
  <c r="Q188"/>
  <c r="Q187" s="1"/>
  <c r="Q181"/>
  <c r="Q167"/>
  <c r="Q158"/>
  <c r="Q87"/>
  <c r="Q79"/>
  <c r="Q51"/>
  <c r="Q44"/>
  <c r="Q40"/>
  <c r="Q29"/>
  <c r="Q13" s="1"/>
  <c r="J190"/>
  <c r="M188"/>
  <c r="M187" s="1"/>
  <c r="L188"/>
  <c r="L187" s="1"/>
  <c r="K188"/>
  <c r="J186"/>
  <c r="J184"/>
  <c r="M181"/>
  <c r="K181"/>
  <c r="J175"/>
  <c r="J174"/>
  <c r="J169"/>
  <c r="M167"/>
  <c r="L167"/>
  <c r="L166" s="1"/>
  <c r="K167"/>
  <c r="J162"/>
  <c r="J161"/>
  <c r="J160"/>
  <c r="M158"/>
  <c r="M143" s="1"/>
  <c r="L158"/>
  <c r="L143" s="1"/>
  <c r="K158"/>
  <c r="K143" s="1"/>
  <c r="J154"/>
  <c r="J148"/>
  <c r="J142"/>
  <c r="J140"/>
  <c r="M137"/>
  <c r="L137"/>
  <c r="L127" s="1"/>
  <c r="J136"/>
  <c r="J115"/>
  <c r="M87"/>
  <c r="L87"/>
  <c r="M83"/>
  <c r="L83"/>
  <c r="M79"/>
  <c r="L79"/>
  <c r="K79"/>
  <c r="M51"/>
  <c r="M44"/>
  <c r="L44"/>
  <c r="L39" s="1"/>
  <c r="K44"/>
  <c r="M29"/>
  <c r="M13" s="1"/>
  <c r="L29"/>
  <c r="L13" s="1"/>
  <c r="F22"/>
  <c r="V22" s="1"/>
  <c r="F24"/>
  <c r="V24" s="1"/>
  <c r="F27"/>
  <c r="V27" s="1"/>
  <c r="F28"/>
  <c r="V28" s="1"/>
  <c r="F42"/>
  <c r="V42" s="1"/>
  <c r="F43"/>
  <c r="V43" s="1"/>
  <c r="F46"/>
  <c r="V46" s="1"/>
  <c r="F47"/>
  <c r="V47" s="1"/>
  <c r="F50"/>
  <c r="V50" s="1"/>
  <c r="F53"/>
  <c r="V53" s="1"/>
  <c r="F73"/>
  <c r="V73" s="1"/>
  <c r="F81"/>
  <c r="V81" s="1"/>
  <c r="F89"/>
  <c r="V89" s="1"/>
  <c r="F115"/>
  <c r="F136"/>
  <c r="F140"/>
  <c r="F142"/>
  <c r="F148"/>
  <c r="F154"/>
  <c r="F160"/>
  <c r="F161"/>
  <c r="F162"/>
  <c r="F169"/>
  <c r="F174"/>
  <c r="F184"/>
  <c r="F186"/>
  <c r="I188"/>
  <c r="I187" s="1"/>
  <c r="I181"/>
  <c r="I167"/>
  <c r="I158"/>
  <c r="I143" s="1"/>
  <c r="I87"/>
  <c r="I79"/>
  <c r="I44"/>
  <c r="I40"/>
  <c r="I29"/>
  <c r="I13" s="1"/>
  <c r="L66" l="1"/>
  <c r="L12" s="1"/>
  <c r="K66"/>
  <c r="M66"/>
  <c r="I66"/>
  <c r="U66"/>
  <c r="Q66"/>
  <c r="J112"/>
  <c r="K187"/>
  <c r="J188"/>
  <c r="V142"/>
  <c r="V162"/>
  <c r="V169"/>
  <c r="J133"/>
  <c r="V136"/>
  <c r="V140"/>
  <c r="V161"/>
  <c r="V186"/>
  <c r="V190"/>
  <c r="V154"/>
  <c r="V160"/>
  <c r="V184"/>
  <c r="V115"/>
  <c r="V148"/>
  <c r="V174"/>
  <c r="V108"/>
  <c r="M97"/>
  <c r="J13"/>
  <c r="J29"/>
  <c r="Q143"/>
  <c r="M39"/>
  <c r="Q39"/>
  <c r="I39"/>
  <c r="K39"/>
  <c r="U39"/>
  <c r="K166"/>
  <c r="R67"/>
  <c r="I166"/>
  <c r="Q166"/>
  <c r="M166"/>
  <c r="U166"/>
  <c r="M127"/>
  <c r="U127"/>
  <c r="J87"/>
  <c r="Q127"/>
  <c r="J98"/>
  <c r="J158"/>
  <c r="I127"/>
  <c r="J113"/>
  <c r="J51"/>
  <c r="V51" s="1"/>
  <c r="J137"/>
  <c r="J170"/>
  <c r="V170" s="1"/>
  <c r="J144"/>
  <c r="K127"/>
  <c r="J83"/>
  <c r="J79"/>
  <c r="J44"/>
  <c r="J167"/>
  <c r="K12" l="1"/>
  <c r="M12"/>
  <c r="Q12"/>
  <c r="I12"/>
  <c r="J97"/>
  <c r="J187"/>
  <c r="J66"/>
  <c r="J39"/>
  <c r="J166"/>
  <c r="J127"/>
  <c r="J181"/>
  <c r="J93"/>
  <c r="J143"/>
  <c r="J12" l="1"/>
  <c r="T188" l="1"/>
  <c r="T187" s="1"/>
  <c r="S188"/>
  <c r="S187" s="1"/>
  <c r="T181"/>
  <c r="S181"/>
  <c r="T167"/>
  <c r="S167"/>
  <c r="T158"/>
  <c r="S158"/>
  <c r="T97"/>
  <c r="S97"/>
  <c r="T87"/>
  <c r="S87"/>
  <c r="T79"/>
  <c r="S79"/>
  <c r="T44"/>
  <c r="S44"/>
  <c r="T29"/>
  <c r="T13" s="1"/>
  <c r="S29"/>
  <c r="S13" s="1"/>
  <c r="P188"/>
  <c r="P187" s="1"/>
  <c r="O188"/>
  <c r="O187" s="1"/>
  <c r="P181"/>
  <c r="O181"/>
  <c r="P167"/>
  <c r="O167"/>
  <c r="P158"/>
  <c r="O158"/>
  <c r="P97"/>
  <c r="O97"/>
  <c r="P87"/>
  <c r="O87"/>
  <c r="P79"/>
  <c r="O79"/>
  <c r="P44"/>
  <c r="O44"/>
  <c r="P29"/>
  <c r="P13" s="1"/>
  <c r="O29"/>
  <c r="O13" s="1"/>
  <c r="H188"/>
  <c r="F188" s="1"/>
  <c r="G181"/>
  <c r="H167"/>
  <c r="G143"/>
  <c r="H158"/>
  <c r="H143" s="1"/>
  <c r="H87"/>
  <c r="G66"/>
  <c r="H79"/>
  <c r="H40"/>
  <c r="S66" l="1"/>
  <c r="P66"/>
  <c r="H66"/>
  <c r="T66"/>
  <c r="O66"/>
  <c r="N97"/>
  <c r="H187"/>
  <c r="V188"/>
  <c r="R181"/>
  <c r="F143"/>
  <c r="O143"/>
  <c r="P143"/>
  <c r="T39"/>
  <c r="P39"/>
  <c r="O39"/>
  <c r="S39"/>
  <c r="R113"/>
  <c r="O166"/>
  <c r="G166"/>
  <c r="H166"/>
  <c r="P166"/>
  <c r="T166"/>
  <c r="S166"/>
  <c r="R175"/>
  <c r="R15"/>
  <c r="R29"/>
  <c r="R40"/>
  <c r="R51"/>
  <c r="R79"/>
  <c r="R87"/>
  <c r="R98"/>
  <c r="R128"/>
  <c r="R167"/>
  <c r="R44"/>
  <c r="R83"/>
  <c r="R94"/>
  <c r="R103"/>
  <c r="R116"/>
  <c r="R133"/>
  <c r="R144"/>
  <c r="R158"/>
  <c r="R170"/>
  <c r="R137"/>
  <c r="R108"/>
  <c r="R188"/>
  <c r="N103"/>
  <c r="F175"/>
  <c r="V175" s="1"/>
  <c r="N108"/>
  <c r="N113"/>
  <c r="N188"/>
  <c r="N15"/>
  <c r="N29"/>
  <c r="N40"/>
  <c r="N51"/>
  <c r="N79"/>
  <c r="N87"/>
  <c r="N98"/>
  <c r="N128"/>
  <c r="N137"/>
  <c r="N167"/>
  <c r="N182"/>
  <c r="N44"/>
  <c r="N83"/>
  <c r="N94"/>
  <c r="N116"/>
  <c r="N133"/>
  <c r="N144"/>
  <c r="N158"/>
  <c r="N170"/>
  <c r="N175"/>
  <c r="F113"/>
  <c r="V113" s="1"/>
  <c r="F87"/>
  <c r="V87" s="1"/>
  <c r="F98"/>
  <c r="V98" s="1"/>
  <c r="F116"/>
  <c r="V116" s="1"/>
  <c r="F167"/>
  <c r="V167" s="1"/>
  <c r="F137"/>
  <c r="V137" s="1"/>
  <c r="F79"/>
  <c r="V79" s="1"/>
  <c r="F158"/>
  <c r="V158" s="1"/>
  <c r="P127"/>
  <c r="T127"/>
  <c r="H127"/>
  <c r="S127"/>
  <c r="O127"/>
  <c r="F29"/>
  <c r="V29" s="1"/>
  <c r="H44"/>
  <c r="F44" s="1"/>
  <c r="V44" s="1"/>
  <c r="F94"/>
  <c r="V94" s="1"/>
  <c r="H181"/>
  <c r="F83"/>
  <c r="V83" s="1"/>
  <c r="P12" l="1"/>
  <c r="O12"/>
  <c r="F187"/>
  <c r="V143"/>
  <c r="F66"/>
  <c r="V15"/>
  <c r="F166"/>
  <c r="N166"/>
  <c r="H39"/>
  <c r="H12" s="1"/>
  <c r="F40"/>
  <c r="V40" s="1"/>
  <c r="N112"/>
  <c r="R97"/>
  <c r="R166"/>
  <c r="R13"/>
  <c r="R187"/>
  <c r="R112"/>
  <c r="R66"/>
  <c r="N93"/>
  <c r="N13"/>
  <c r="R93"/>
  <c r="R127"/>
  <c r="N187"/>
  <c r="N143"/>
  <c r="R39"/>
  <c r="N127"/>
  <c r="F97"/>
  <c r="N39"/>
  <c r="N181"/>
  <c r="N66"/>
  <c r="F67"/>
  <c r="V67" s="1"/>
  <c r="F144"/>
  <c r="V144" s="1"/>
  <c r="F181"/>
  <c r="G127"/>
  <c r="G12" s="1"/>
  <c r="F133"/>
  <c r="V133" s="1"/>
  <c r="F112"/>
  <c r="F182"/>
  <c r="V182" s="1"/>
  <c r="F93"/>
  <c r="F12" l="1"/>
  <c r="V187"/>
  <c r="V93"/>
  <c r="V166"/>
  <c r="V66"/>
  <c r="V181"/>
  <c r="F127"/>
  <c r="V97"/>
  <c r="V112"/>
  <c r="N12"/>
  <c r="F39"/>
  <c r="F13"/>
  <c r="V127" l="1"/>
  <c r="V39"/>
  <c r="V13"/>
  <c r="V12" l="1"/>
  <c r="S143"/>
  <c r="S12" s="1"/>
  <c r="R163" l="1"/>
  <c r="U143"/>
  <c r="U12" s="1"/>
  <c r="T143"/>
  <c r="T12" s="1"/>
  <c r="R12" l="1"/>
  <c r="R143"/>
</calcChain>
</file>

<file path=xl/sharedStrings.xml><?xml version="1.0" encoding="utf-8"?>
<sst xmlns="http://schemas.openxmlformats.org/spreadsheetml/2006/main" count="757" uniqueCount="364">
  <si>
    <t>№        п/п</t>
  </si>
  <si>
    <t>Наименование</t>
  </si>
  <si>
    <t>Код ГРБС</t>
  </si>
  <si>
    <t>Наименование ГРБС</t>
  </si>
  <si>
    <t>Код целевой статьи областного бюджета</t>
  </si>
  <si>
    <t>Кассовое исполнение, в том числе</t>
  </si>
  <si>
    <t>ИТОГО</t>
  </si>
  <si>
    <t>за счет средств областного бюджета</t>
  </si>
  <si>
    <t>за счет средств федерального бюджета</t>
  </si>
  <si>
    <t>1</t>
  </si>
  <si>
    <t>ВСЕГО:</t>
  </si>
  <si>
    <t>Национальный проект "Демография"</t>
  </si>
  <si>
    <t>Х</t>
  </si>
  <si>
    <t>1.1</t>
  </si>
  <si>
    <t>из них</t>
  </si>
  <si>
    <t>Департамент здравоохранения Томской области</t>
  </si>
  <si>
    <t>Департамент архитектуры и строительства Томской области</t>
  </si>
  <si>
    <t>Департамент социальной защиты населения Томской области</t>
  </si>
  <si>
    <t>1.2</t>
  </si>
  <si>
    <t>Региональный проект "Спорт - норма жизни", всего</t>
  </si>
  <si>
    <t>Департамент по молодежной политике, физической культуре и спорту Томской области</t>
  </si>
  <si>
    <t>Приобретение оборудования для малобюджетных спортивных площадок по месту жительства и учебы в муниципальных образованиях Томской области, за исключением муниципального образования "Город Томск", муниципального образования "Городской округ закрытое административно-территориальное образование Северск Томской области"</t>
  </si>
  <si>
    <t>Обеспечение условий для развития физической культуры и массового спорта</t>
  </si>
  <si>
    <t>1.3</t>
  </si>
  <si>
    <t>Региональный проект "Финансовая поддержка семей при рождении детей", всего</t>
  </si>
  <si>
    <t>Осуществление ежемесячной денежной выплаты, назначаемой в случае рождения третьего ребенка или последующих детей до достижения ребенком возраста трех лет</t>
  </si>
  <si>
    <t>2</t>
  </si>
  <si>
    <t>Национальный проект "Здравоохранение"</t>
  </si>
  <si>
    <t>2.1</t>
  </si>
  <si>
    <t>Региональный проект "Развитие системы оказания первичной медико-санитарной помощи", всего</t>
  </si>
  <si>
    <t>Оказание медицинской помощи с применением санитарной авиации</t>
  </si>
  <si>
    <t>2.2</t>
  </si>
  <si>
    <t>Региональный проект "Борьба с сердечно-сосудистыми заболеваниями", всего</t>
  </si>
  <si>
    <t>Оснащение оборудованием региональных сосудистых центров и первичных сосудистых отделений</t>
  </si>
  <si>
    <t>2.3</t>
  </si>
  <si>
    <t>2.4</t>
  </si>
  <si>
    <t>Реализация региональных проектов "Создание единого цифрового контура в здравоохранении на основе единой государственной информационной системы здравоохранения (ЕГИСЗ)"</t>
  </si>
  <si>
    <t>Региональный проект "Борьба с онкологическими заболеваниями", всего</t>
  </si>
  <si>
    <t>3</t>
  </si>
  <si>
    <t>Национальный проект "Образование"</t>
  </si>
  <si>
    <t>3.1</t>
  </si>
  <si>
    <t>Региональный проект "Современная школа", всего</t>
  </si>
  <si>
    <t>3.2</t>
  </si>
  <si>
    <t>Региональный проект "Цифровая образовательная среда", всего</t>
  </si>
  <si>
    <t>Департамент профессионального образования Томской области</t>
  </si>
  <si>
    <t>Функционирование целевой модели цифровой образовательной среды в профессиональных образовательных организациях</t>
  </si>
  <si>
    <t>3.3</t>
  </si>
  <si>
    <t>Региональный проект "Успех каждого ребенка", всего</t>
  </si>
  <si>
    <t>3.4</t>
  </si>
  <si>
    <t>4</t>
  </si>
  <si>
    <t>Национальный проект "Цифровая экономика"</t>
  </si>
  <si>
    <t>4.1</t>
  </si>
  <si>
    <t>Департамент по развитию инновационной и предпринимательской деятельности Томской области</t>
  </si>
  <si>
    <t>Администрация Томской области</t>
  </si>
  <si>
    <t>5</t>
  </si>
  <si>
    <t>Национальный проект "Жилье и городская среда"</t>
  </si>
  <si>
    <t>5.1</t>
  </si>
  <si>
    <t>Региональный проект "Формирование комфортной городской среды", всего</t>
  </si>
  <si>
    <t>Реализация программ формирования современной городской среды</t>
  </si>
  <si>
    <t xml:space="preserve">5.2  </t>
  </si>
  <si>
    <t>6</t>
  </si>
  <si>
    <t>Национальный проект "Экология"</t>
  </si>
  <si>
    <t>6.1</t>
  </si>
  <si>
    <t>6.2</t>
  </si>
  <si>
    <t>Департамент ЖКХ и государственного жилищного надзора Томской области</t>
  </si>
  <si>
    <t>Департамент природных ресурсов и охраны окружающей среды Томской области</t>
  </si>
  <si>
    <t>7</t>
  </si>
  <si>
    <t>7.1</t>
  </si>
  <si>
    <t>Департамент транспорта, дорожной деятельности и связи Томской области</t>
  </si>
  <si>
    <t>8</t>
  </si>
  <si>
    <t>Национальный проект "Культура"</t>
  </si>
  <si>
    <t>8.1</t>
  </si>
  <si>
    <t>Региональный проект "Культурная среда", всего</t>
  </si>
  <si>
    <t>Департамент по культуре Томской области</t>
  </si>
  <si>
    <t>8.2</t>
  </si>
  <si>
    <t>Региональный проект "Творческие люди"</t>
  </si>
  <si>
    <t>Организация и проведение фестиваля любительских творческих коллективов</t>
  </si>
  <si>
    <t>9</t>
  </si>
  <si>
    <t>Национальный проект "Малое и среднее предпринимательство и поддержка индивидуальной предпринимательской инициативы"</t>
  </si>
  <si>
    <t>9.1</t>
  </si>
  <si>
    <t>9.2</t>
  </si>
  <si>
    <t>9.3</t>
  </si>
  <si>
    <t>Департамент по социально-экономическому развитию села Томской области</t>
  </si>
  <si>
    <t>Осуществление текущей деятельности центра компетенций в сфере сельскохозяйственной кооперации и поддержки фермеров Томской области</t>
  </si>
  <si>
    <t>10</t>
  </si>
  <si>
    <t>10.1</t>
  </si>
  <si>
    <t>Переселение граждан из аварийного жилищного фонда за счет средств областного бюджета</t>
  </si>
  <si>
    <t>Внедрение в органах государственной власти типового автоматизированного рабочего места госслужащего на базе отечественного программного обеспечения</t>
  </si>
  <si>
    <t>03WI455272</t>
  </si>
  <si>
    <t>11.1</t>
  </si>
  <si>
    <t>Региональный проект "Экспорт продукции агропромышленного комплекса"</t>
  </si>
  <si>
    <t>Государственная поддержка аккредитации ветеринарных лабораторий в национальной системе аккредитации</t>
  </si>
  <si>
    <t>Департамент ветеринарии Томской области</t>
  </si>
  <si>
    <t>06WT252510</t>
  </si>
  <si>
    <t>07WN155540</t>
  </si>
  <si>
    <t>07WN251920</t>
  </si>
  <si>
    <t>07WN255860</t>
  </si>
  <si>
    <t>Обеспечение профилактики развития сердечно-сосудистых заболеваний и сердечно-сосудистых осложнений у пациентов высокого риска, находящихся на диспансерном наблюдении</t>
  </si>
  <si>
    <t>Переоснащение медицинских организаций, оказывающих медицинскую помощь больным с онкологическими заболеваниями</t>
  </si>
  <si>
    <t>07WN351900</t>
  </si>
  <si>
    <t>07WN751140</t>
  </si>
  <si>
    <t>Государственная поддержка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</si>
  <si>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08WP550810</t>
  </si>
  <si>
    <t>Приобретение спортивного оборудования и инвентаря для приведения организаций спортивной подготовки в нормативное состояние</t>
  </si>
  <si>
    <t>08WP552290</t>
  </si>
  <si>
    <t>09WE155200</t>
  </si>
  <si>
    <t>Комитет по охране объектов культурного наследия Томской области</t>
  </si>
  <si>
    <t>Модернизация театров юного зрителя и театров кукол</t>
  </si>
  <si>
    <t>10WA154560</t>
  </si>
  <si>
    <t>11WP150840</t>
  </si>
  <si>
    <t>13WF255550</t>
  </si>
  <si>
    <t>18WR153930</t>
  </si>
  <si>
    <t>Региональный проект «Чистая страна»</t>
  </si>
  <si>
    <t>Ликвидация несанкционированных свалок в границах городов и наиболее опасных объектов накопленного экологического вреда окружающей среде</t>
  </si>
  <si>
    <t>07WN1Д5540</t>
  </si>
  <si>
    <t>08WP540007</t>
  </si>
  <si>
    <t>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</si>
  <si>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08WP540008</t>
  </si>
  <si>
    <t>08WP540006</t>
  </si>
  <si>
    <t>10WA204300</t>
  </si>
  <si>
    <t>10WA2Д0274</t>
  </si>
  <si>
    <t>Реализация творческих проектов, направленных на укрепление российской гражданской идентичности на основе духовно-нравственных и культурных ценностей народов Российской Федерации</t>
  </si>
  <si>
    <t>13WF367484</t>
  </si>
  <si>
    <t>18WR353930</t>
  </si>
  <si>
    <t>7.2</t>
  </si>
  <si>
    <t>7.3</t>
  </si>
  <si>
    <t>Национальный проект "Международная кооперация и экспорт"</t>
  </si>
  <si>
    <t>8.3</t>
  </si>
  <si>
    <t>(тыс. рублей)</t>
  </si>
  <si>
    <t>03WI255271</t>
  </si>
  <si>
    <t>03WI455273</t>
  </si>
  <si>
    <t>03WI555277</t>
  </si>
  <si>
    <t>10WA155192</t>
  </si>
  <si>
    <t>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</t>
  </si>
  <si>
    <t>10WA255194</t>
  </si>
  <si>
    <t>Государственная поддержка лучших сельских учреждений и лучших работников сельских учреждений культуры</t>
  </si>
  <si>
    <t xml:space="preserve">5.3  </t>
  </si>
  <si>
    <t>Региональный проект "Обеспечение устойчивого  сокращения непригодного для проживания жилищного фонда", всего</t>
  </si>
  <si>
    <t>18WR253930</t>
  </si>
  <si>
    <t>Обеспечение закупки авиационных работ в целях оказания медицинской помощи</t>
  </si>
  <si>
    <t>за счет средств местных бюджетов</t>
  </si>
  <si>
    <t>Плановые ассигнования*, в том числе</t>
  </si>
  <si>
    <t>за счет средств местных бюджетов**</t>
  </si>
  <si>
    <t>% исполнения</t>
  </si>
  <si>
    <t>06WI554800</t>
  </si>
  <si>
    <t>Создание системы поддержки фермеров и развитие сельской кооперации</t>
  </si>
  <si>
    <t>09WE153050</t>
  </si>
  <si>
    <t>Создание новых мест в общеобразовательных организациях в связи с ростом числа обучающихся, вызванным демографическим фактором</t>
  </si>
  <si>
    <t>Финансовое обеспечение дорожной деятельности в рамках реализации национального проекта "Безопасные качественные дороги"</t>
  </si>
  <si>
    <t>2024 год</t>
  </si>
  <si>
    <t>811</t>
  </si>
  <si>
    <t>821</t>
  </si>
  <si>
    <t>Региональный проект "Создание единого цифрового контура в здравоохранении на основе единой государственной информационной системы здравоохранения (ЕГИСЗ)"</t>
  </si>
  <si>
    <t>2.5</t>
  </si>
  <si>
    <t>Региональный проект "Модернизация первичного звена здравоохранения"</t>
  </si>
  <si>
    <t>07WN953651</t>
  </si>
  <si>
    <t>07WN953652</t>
  </si>
  <si>
    <t>07WN953653</t>
  </si>
  <si>
    <t>07WN953654</t>
  </si>
  <si>
    <t>07WN95365И</t>
  </si>
  <si>
    <t>Реализация региональных проектов модернизации первичного звена здравоохранения (капитальный ремонт зданий медицинских организаций)</t>
  </si>
  <si>
    <t>Реализация региональных проектов модернизации первичного звена здравоохранения (оснащение автомобильным транспортом медицинских организаций)</t>
  </si>
  <si>
    <t>Реализация региональных проектов модернизации первичного звена здравоохранения (приведение материально-технической базы медицинских организаций в соответствие с требованиями порядков оказания медицинской помощи, их дооснащение и переоснащение оборудованием для оказания медицинской помощи)</t>
  </si>
  <si>
    <t>Реализация региональных проектов модернизации первичного звена здравоохранения (приобретение быстровозводимых модульных конструкций врачебных амбулаторий, центров (отделений) общей врачебной практики (семейной медицины), фельдшерско-акушерских пунктов, фельдшерских здравпунктов медицинских организаций, получивших лицензию на осуществление медицинской деятельности)</t>
  </si>
  <si>
    <t>Реализация региональных проектов модернизации первичного звена здравоохранения (строительство объектов капитального строительства медицинских организаций)</t>
  </si>
  <si>
    <t>844</t>
  </si>
  <si>
    <t>Оснащение зданий средствами обучения и воспитания для размещения общеобразовательных организаций</t>
  </si>
  <si>
    <t>Создание новых мест в общеобразовательных организациях</t>
  </si>
  <si>
    <t>816</t>
  </si>
  <si>
    <t>804</t>
  </si>
  <si>
    <t>828</t>
  </si>
  <si>
    <t>Региональный проект "Сохранение уникальных водных объектов"</t>
  </si>
  <si>
    <t>Приведение в нормативное состояние автомобильных дорог и искусственных дорожных сооружений в рамках реализации национального проекта "Безопасные качественные дороги"</t>
  </si>
  <si>
    <t>18WR153940</t>
  </si>
  <si>
    <t>822</t>
  </si>
  <si>
    <t>Региональный проект "Региональная и местная дорожная сеть"</t>
  </si>
  <si>
    <t>Региональный проект "Общесистемные меры развития дорожного хозяйства"</t>
  </si>
  <si>
    <t>Региональный проект "Безопасность дорожного движения"</t>
  </si>
  <si>
    <t>Развитие сети учреждений культурно-досугового типа</t>
  </si>
  <si>
    <t>Техническое оснащение муниципальных музеев</t>
  </si>
  <si>
    <t>10WA155130</t>
  </si>
  <si>
    <t>10WA155900</t>
  </si>
  <si>
    <t>814</t>
  </si>
  <si>
    <t>Региональный проект "Создание благоприятных условий для осуществления деятельности самозанятыми гражданами"</t>
  </si>
  <si>
    <t>Региональный проект "Создание условий для легкого старта и комфортного ведения бизнеса"</t>
  </si>
  <si>
    <t>840</t>
  </si>
  <si>
    <t>Субсидия некоммерческой организации "Фонд развития бизнеса" на реализацию комплексных программ по вовлечению в предпринимательскую деятельность и содействию созданию собственного бизнеса для каждой целевой группы, включая поддержку создания сообществ начинающих предпринимателей и развитие института наставничества</t>
  </si>
  <si>
    <t>Субсидия некоммерческой организации "Фонд развития бизнеса" на развитие деятельности центров поддержки экспорта, направленной на обеспечение доступа субъектов малого и среднего предпринимательства к экспортной поддержке</t>
  </si>
  <si>
    <t>817</t>
  </si>
  <si>
    <t>Субсидия Союзу "Торгово-промышленная палата Томской области" на реализацию мероприятий национального проекта "Производительность труда"</t>
  </si>
  <si>
    <t>Региональный проект "Адресная поддержка повышения производительности труда на предприятиях"</t>
  </si>
  <si>
    <t>Региональный проект "Чистая вода", всего</t>
  </si>
  <si>
    <t>Региональный проект "Цифровая культура"</t>
  </si>
  <si>
    <t>09WE152560</t>
  </si>
  <si>
    <t>Единовременные компенсационные выплаты учителям, прибывшим (переехавшим) на работу в сельские населенные пункты, либо рабочие поселки, либо поселки городского типа, либо города с населением до 50 тысяч человек</t>
  </si>
  <si>
    <t>Региональный проект "Акселерация субъектов малого и среднего предпринимательства"</t>
  </si>
  <si>
    <t>Субсидия некоммерческой организации "Фонд развития бизнеса" на оказание поддержки физическим лицам, применяющим специальный налоговый режим "Налог на профессиональный доход", по созданию благоприятных условий для осуществления деятельности самозанятыми гражданами</t>
  </si>
  <si>
    <t>Региональный проект "Цифровое государственное управление"</t>
  </si>
  <si>
    <t>Национальный проект "Безопасные  качественные  дороги"</t>
  </si>
  <si>
    <t>Гранты в форме субсидий субъектам малого и среднего предпринимательства, включенным в реестр социальных предпринимателей, или субъектам малого и среднего предпринимательства, созданным физическими лицами в возрасте до 25 лет включительно</t>
  </si>
  <si>
    <t>Региональный проект "Патриотическое воспитание граждан Российской Федерации"</t>
  </si>
  <si>
    <t>Создание модельных муниципальных библиотек</t>
  </si>
  <si>
    <t>10WA1Д4540</t>
  </si>
  <si>
    <t>Субсидия Союзу "Торгово-промышленная палата Томской области" на реализацию мероприятия по функционированию учебной производственной площадки "Фабрика процессов"</t>
  </si>
  <si>
    <t>2025 год</t>
  </si>
  <si>
    <t>809</t>
  </si>
  <si>
    <t>813</t>
  </si>
  <si>
    <t>15WG152420</t>
  </si>
  <si>
    <t>810</t>
  </si>
  <si>
    <t>818</t>
  </si>
  <si>
    <t xml:space="preserve">Приложение к письму </t>
  </si>
  <si>
    <t xml:space="preserve">Департамента финансов Томской области </t>
  </si>
  <si>
    <t>839</t>
  </si>
  <si>
    <t>Департамент труда и занятости населения Томской области</t>
  </si>
  <si>
    <t>09WE151720</t>
  </si>
  <si>
    <t>Оснащение (обновление материально-технической базы) оборудованием, средствами обучения и воспитания общеобразовательных организаций, в том числе осуществляющих образовательную деятельность по адаптированным основным общеобразовательным программам</t>
  </si>
  <si>
    <t>09WE152301</t>
  </si>
  <si>
    <t>Создание новых мест в общеобразовательных организациях, расположенных в сельской местности и поселках городского типа, за счёт средств областного бюджета</t>
  </si>
  <si>
    <t>09WE250980</t>
  </si>
  <si>
    <t>Обновление материально-технической базы для организации учебно-исследовательской, научно-практической, творческой деятельности, занятий физической культурой и спортом в образовательных организациях</t>
  </si>
  <si>
    <t>Оснащение (обновление материально-технической базы) оборудованием, средствами обучения и воспитания образовательных организаций различных типов для реализации дополнительных общеразвивающих программ, для создания информационных систем в образовательных организациях</t>
  </si>
  <si>
    <t>09WE251710</t>
  </si>
  <si>
    <t>09WE452130</t>
  </si>
  <si>
    <t>09WE452131</t>
  </si>
  <si>
    <t>Обновление материально-технической базы образовательных организаций для внедрения цифровой образовательной среды и развития цифровых навыков обучающихся</t>
  </si>
  <si>
    <t>09WEВ51790</t>
  </si>
  <si>
    <t>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</si>
  <si>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09WE164800</t>
  </si>
  <si>
    <t>Реализация мероприятий в целях оказания услуг психолого-педагогической, методической и консультативной помощи родителям (законным представителям) детей, а также гражданам, желающим принять на воспитание в свои семьи детей, оставшихся без попечения родителей</t>
  </si>
  <si>
    <t>19WF552430</t>
  </si>
  <si>
    <t>Строительство и реконструкция (модернизация) объектов питьевого водоснабжения</t>
  </si>
  <si>
    <t>Улучшение экологического состояния гидрографической сети</t>
  </si>
  <si>
    <t>15WG850900</t>
  </si>
  <si>
    <t>10WA155190</t>
  </si>
  <si>
    <t>Государственная поддержка отрасли культуры</t>
  </si>
  <si>
    <t>10WA155800</t>
  </si>
  <si>
    <t>10WA155840</t>
  </si>
  <si>
    <t>Реконструкция и капитальный ремонт региональных и муниципальных театров</t>
  </si>
  <si>
    <t>Оснащение региональных и муниципальных театров</t>
  </si>
  <si>
    <t>10WA155970</t>
  </si>
  <si>
    <t>Реконструкция и капитальный ремонт региональных и муниципальных музеев</t>
  </si>
  <si>
    <t>03WL252891</t>
  </si>
  <si>
    <t>03WL252892</t>
  </si>
  <si>
    <t>1.4</t>
  </si>
  <si>
    <t>11WP354680</t>
  </si>
  <si>
    <t>Проведение вакцинации против пневмококковой инфекции граждан старше трудоспособного возраста из групп риска, проживающих в организациях социального обслуживания</t>
  </si>
  <si>
    <t>Региональный проект "Старшее поколение"</t>
  </si>
  <si>
    <t>13WF254240</t>
  </si>
  <si>
    <t>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</t>
  </si>
  <si>
    <t>13WF367483</t>
  </si>
  <si>
    <t>Переселение граждан из аварийного жилищного фонда за счет средств, поступивших от Государственной корпорации - Фонда содействия реформированию жилищно-коммунального хозяйства</t>
  </si>
  <si>
    <t>6.3</t>
  </si>
  <si>
    <t>Региональный проект "Сохранение лесов"</t>
  </si>
  <si>
    <t>15WGА54290</t>
  </si>
  <si>
    <t>15WGА54320</t>
  </si>
  <si>
    <t>Увеличение площади лесовосстановления</t>
  </si>
  <si>
    <t>Оснащение специализированных учреждений органов государственной власти субъектов Российской Федерации лесопожарной техникой и оборудованием для проведения комплекса мероприятий по охране лесов от пожаров</t>
  </si>
  <si>
    <t>838</t>
  </si>
  <si>
    <t>Департамент лесного хозяйства Томской области</t>
  </si>
  <si>
    <t>Внедрение интеллектуальных транспортных систем, предусматривающих автоматизацию процессов управления дорожным движением в городских агломерациях, включающих города с населением свыше 300 тысяч человек</t>
  </si>
  <si>
    <t>18WR254180</t>
  </si>
  <si>
    <t>10WA154540</t>
  </si>
  <si>
    <t>Создание модельных муниципальных библиотек по результатам конкурсного отбора, проводимого Министерством культуры Российской Федерации</t>
  </si>
  <si>
    <t>Региональный проект "Содействие занятости"</t>
  </si>
  <si>
    <t>10WA155191</t>
  </si>
  <si>
    <t>Капитальный ремонт объектов недвижимого имущества в сфере культуры</t>
  </si>
  <si>
    <t>20WD605180</t>
  </si>
  <si>
    <t>12</t>
  </si>
  <si>
    <t>Национальный проект "Туризм и индустрия гостеприимства"</t>
  </si>
  <si>
    <t>12.1</t>
  </si>
  <si>
    <t>Создание и внедрение программы поддержки и продвижения событийных мероприятий</t>
  </si>
  <si>
    <t>Региональный проект "Развитие туристической инфраструктуры Томской области"</t>
  </si>
  <si>
    <t>05WP252920</t>
  </si>
  <si>
    <t>Разработка проектной документации в сфере жилищного строительства (в том числе проведение земельно-кадастровых работ)</t>
  </si>
  <si>
    <t>13WF30П030</t>
  </si>
  <si>
    <t>03WI55527Г</t>
  </si>
  <si>
    <t>Субсидия обществу с ограниченной ответственностью "Гарантийный фонд Томской области" на финансовое обеспечение затрат на исполнение обязательств по поручительствам и (или) независимым гарантиям, предоставленным в целях обеспечения исполнения обязательств субъектов малого и среднего предпринимательства</t>
  </si>
  <si>
    <t>19WF541370</t>
  </si>
  <si>
    <t>11WP35163F</t>
  </si>
  <si>
    <t>Создание системы долговременного ухода за гражданами пожилого возраста и инвалидами за счет средств резервного фонда Правительства Российской Федерации</t>
  </si>
  <si>
    <t xml:space="preserve">** по данным финансовых органов муниципальных образований (средства на софинансирование региональных проектов за счет местных бюджетов; денежные  средства отражены с  учетом остатков прошлых лет, потребность в которых подтверждена </t>
  </si>
  <si>
    <t>13</t>
  </si>
  <si>
    <t>2026 год</t>
  </si>
  <si>
    <t>13.1</t>
  </si>
  <si>
    <t>Региональный проект "Создание сети современных кампусов"</t>
  </si>
  <si>
    <t>14</t>
  </si>
  <si>
    <t>14.1</t>
  </si>
  <si>
    <t>Региональный проект "Разработка, стандартизация и серийное производство беспилотных авиационных систем и их комплектующих"</t>
  </si>
  <si>
    <t>* по данным сводной бюджетной росписи областного бюджета на 2024-2026 годы; лимиты бюджетных обязательств соответствуют плановым назначениям</t>
  </si>
  <si>
    <t>02WS855620</t>
  </si>
  <si>
    <t>Создание современного межвузовского кампуса мирового уровня в г. Томске</t>
  </si>
  <si>
    <t>02WY500280</t>
  </si>
  <si>
    <t>Субсидия автономной некоммерческой организации "Научно-производственный центр беспилотных авиационных систем Томской области" на финансовое обеспечение затрат в области развития технологий беспилотных авиационных систем</t>
  </si>
  <si>
    <t>03WI4А5272</t>
  </si>
  <si>
    <t>Гранты в форме субсидий субъектам малого и среднего предпринимательства, включенным в реестр социальных предпринимателей, и (или) субъектам малого и среднего предпринимательства, созданным физическими лицами в возрасте до 25 лет включительно</t>
  </si>
  <si>
    <t>Реализация проектов по развитию общественной территории муниципального образования, в том числе мероприятий (результатов) по обустройству туристского центра города на территории муниципального образования в соответствии с туристским кодом центра города</t>
  </si>
  <si>
    <t>03WL2А2891</t>
  </si>
  <si>
    <t>Организация профессионального обучения и дополнительного профессионального образования работников предприятий оборонно-промышленного комплекса, а также граждан, обратившихся в органы службы занятости за содействием в поиске подходящей работы и заключивших ученический договор с предприятиями оборонно-промышленного комплекса</t>
  </si>
  <si>
    <t>06WI5А4804</t>
  </si>
  <si>
    <t>07WN9А3651</t>
  </si>
  <si>
    <t>07WN9А365И</t>
  </si>
  <si>
    <t>3.5</t>
  </si>
  <si>
    <t>Региональный проект "Развитие системы поддержки молодежи ("Молодежь России")"</t>
  </si>
  <si>
    <t>08WEГ51160</t>
  </si>
  <si>
    <t>Реализация программы комплексного развития молодежной политики в регионах Российской Федерации "Регион для молодых"</t>
  </si>
  <si>
    <t>08WP54П020</t>
  </si>
  <si>
    <t>Разработка проектной документации на строительство спортивных объектов муниципальной собственности</t>
  </si>
  <si>
    <t>09WE1А2300</t>
  </si>
  <si>
    <t>Создание новых мест в общеобразовательных организациях, расположенных в сельской местности и поселках городского типа, в части средств, несофинансируемых из федерального бюджета</t>
  </si>
  <si>
    <t>09WE1А3050</t>
  </si>
  <si>
    <t>Создание новых мест в общеобразовательных организациях в связи с ростом числа обучающихся, вызванным демографическим фактором, в части средств, несофинансируемых из федерального бюджета</t>
  </si>
  <si>
    <t>09WE1А3051</t>
  </si>
  <si>
    <t>09WE1А3052</t>
  </si>
  <si>
    <t>Оснащение зданий для размещения общеобразовательных организаций оборудованием, предусмотренным проектной документацией</t>
  </si>
  <si>
    <t>11WP351210</t>
  </si>
  <si>
    <t>Финансовое обеспечение программ, направленных на обеспечение безопасных и комфортных условий предоставления социальных услуг в сфере социального обслуживания</t>
  </si>
  <si>
    <t>Создание системы долговременного ухода за гражданами пожилого возраста и инвалидами</t>
  </si>
  <si>
    <t>11WP351630</t>
  </si>
  <si>
    <t>13WF2А5550</t>
  </si>
  <si>
    <t>Реализация программ формирования современной городской среды в части средств, несофинансируемых из федерального бюджета</t>
  </si>
  <si>
    <t>15WG1А2420</t>
  </si>
  <si>
    <t>Ликвидация несанкционированных свалок в границах городов и наиболее опасных объектов накопленного вреда окружающей среде в части средств, несофинансируемых из федерального бюджета</t>
  </si>
  <si>
    <t>6.4</t>
  </si>
  <si>
    <t>Региональный проект "Комплексная система обращения с твердыми коммунальными отходами"</t>
  </si>
  <si>
    <t>15WG204150</t>
  </si>
  <si>
    <t>Субсидия обществу с ограниченной ответственностью "Томская региональная концессионная компания", в целях осуществления инвестиционного платежа, предусмотренного концессионным соглашением от 3 апреля 2023 года</t>
  </si>
  <si>
    <t>18WR1А3940</t>
  </si>
  <si>
    <t>Приведение в нормативное состояние автомобильных дорог и искусственных дорожных сооружений в части средств, несофинансируемых из федерального бюджета</t>
  </si>
  <si>
    <t>18WR305150</t>
  </si>
  <si>
    <t>Реализация информационно-образовательной политики в целях профилактики нарушений правил дорожного движения</t>
  </si>
  <si>
    <t>18WY152620</t>
  </si>
  <si>
    <t>Региональный проект "Развитие инфраструктуры, обеспечение безопасности и формирование специализированной системы сертификации беспилотных авиационных систем"</t>
  </si>
  <si>
    <t>Осуществление строительства, реконструкции посадочных площадок, находящихся в собственности субъектов Российской Федерации, в целях обеспечения приема, наземного и технического обслуживания, выпуска беспилотных воздушных судов</t>
  </si>
  <si>
    <t>846</t>
  </si>
  <si>
    <t>Департамент специальных проектов Томской области</t>
  </si>
  <si>
    <t>15WY451270</t>
  </si>
  <si>
    <t>Национальный проект "Беспилотные авиационные системы"</t>
  </si>
  <si>
    <t>14.2</t>
  </si>
  <si>
    <t>14.3</t>
  </si>
  <si>
    <t>Региональный проект "Стимулирование спроса на отечественные беспилотные авиационные системы"</t>
  </si>
  <si>
    <t>Приобретение беспилотных авиационных систем органами исполнительной власти субъектов Российской Федерации в области лесных отношений</t>
  </si>
  <si>
    <t>Национальный проект "Наука и университеты"</t>
  </si>
  <si>
    <t>Национальный проект "Производительность труда"</t>
  </si>
  <si>
    <t>02WY551401</t>
  </si>
  <si>
    <t>Субсидия автономной некоммерческой организации "Научно-производственный центр беспилотных авиационных систем Томской области" на создание сети научно-производственных центров испытаний и компетенций в области развития технологий беспилотных авиационных систем</t>
  </si>
  <si>
    <t>09WY450470</t>
  </si>
  <si>
    <t>Департамент образования Томской области</t>
  </si>
  <si>
    <t>Оснащение образовательных организаций, реализующих основные общеобразовательные программы, за исключением образовательных программ дошкольного образования, образовательные программы среднего профессионального образования и дополнительные образовательные программы, оборудованием для реализации образовательных процессов по разработке, производству и эксплуатации беспилотных авиационных систем</t>
  </si>
  <si>
    <t>Создание системы долговременного ухода за гражданами пожилого возраста и инвалидами в части средств, несофинансируемых из федерального бюджета</t>
  </si>
  <si>
    <t>11WP3А1630</t>
  </si>
  <si>
    <t>848</t>
  </si>
  <si>
    <t>Департамент по молодежной политике Томской области</t>
  </si>
  <si>
    <t>847</t>
  </si>
  <si>
    <t>Департамент спорта Томской области</t>
  </si>
  <si>
    <t>Обеспечение уровня финансирования организаций, реализующих дополнительные образовательные программы спортивной подготовки, в соответствии с требованиями федеральных стандартов спортивной подготовки</t>
  </si>
  <si>
    <t>10WA1А5190</t>
  </si>
  <si>
    <t>Государственная поддержка отрасли культуры в части средств, несофинансируемых из федерального бюджета</t>
  </si>
  <si>
    <t>Реализация мероприятий по обеспечению доступа к воде питьевого качества</t>
  </si>
  <si>
    <t>от     .06.2024 №50-02/18-</t>
  </si>
  <si>
    <t>Реализация региональных проектов модернизации первичного звена здравоохранения в части средств, несофинансируемых из федерального бюджета (приведение материально-технической базы медицинских организаций в соответствие с требованиями порядков оказания медицинской помощи, их дооснащение и переоснащение оборудованием для оказания медицинской помощи)</t>
  </si>
  <si>
    <t>07WN9А3653</t>
  </si>
  <si>
    <t>03WJ15Е310</t>
  </si>
  <si>
    <t>03WJ15Е320</t>
  </si>
  <si>
    <t>Информация о плановых ассигнованиях и кассовом исполнении расходов консолидированного бюджета Томской области на реализацию региональных проектов Томской области по состоянию на 01.08.2024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</si>
</sst>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%"/>
  </numFmts>
  <fonts count="18">
    <font>
      <sz val="11"/>
      <color theme="1"/>
      <name val="Calibri"/>
      <family val="2"/>
      <charset val="204"/>
      <scheme val="minor"/>
    </font>
    <font>
      <i/>
      <sz val="11"/>
      <color theme="1"/>
      <name val="PT Astra Serif"/>
      <family val="1"/>
      <charset val="204"/>
    </font>
    <font>
      <sz val="11"/>
      <color theme="1"/>
      <name val="PT Astra Serif"/>
      <family val="1"/>
      <charset val="204"/>
    </font>
    <font>
      <sz val="11"/>
      <name val="PT Astra Serif"/>
      <family val="1"/>
      <charset val="204"/>
    </font>
    <font>
      <sz val="14"/>
      <name val="PT Astra Serif"/>
      <family val="1"/>
      <charset val="204"/>
    </font>
    <font>
      <sz val="13"/>
      <name val="PT Astra Serif"/>
      <family val="1"/>
      <charset val="204"/>
    </font>
    <font>
      <b/>
      <sz val="14"/>
      <color theme="1"/>
      <name val="PT Astra Serif"/>
      <family val="1"/>
      <charset val="204"/>
    </font>
    <font>
      <b/>
      <sz val="13"/>
      <color theme="1"/>
      <name val="PT Astra Serif"/>
      <family val="1"/>
      <charset val="204"/>
    </font>
    <font>
      <sz val="13"/>
      <color theme="1"/>
      <name val="PT Astra Serif"/>
      <family val="1"/>
      <charset val="204"/>
    </font>
    <font>
      <b/>
      <i/>
      <sz val="14"/>
      <color theme="1"/>
      <name val="PT Astra Serif"/>
      <family val="1"/>
      <charset val="204"/>
    </font>
    <font>
      <sz val="14"/>
      <color theme="1"/>
      <name val="PT Astra Serif"/>
      <family val="1"/>
      <charset val="204"/>
    </font>
    <font>
      <i/>
      <sz val="13"/>
      <color theme="1"/>
      <name val="PT Astra Serif"/>
      <family val="1"/>
      <charset val="204"/>
    </font>
    <font>
      <i/>
      <sz val="13"/>
      <name val="PT Astra Serif"/>
      <family val="1"/>
      <charset val="204"/>
    </font>
    <font>
      <b/>
      <sz val="14"/>
      <name val="PT Astra Serif"/>
      <family val="1"/>
      <charset val="204"/>
    </font>
    <font>
      <b/>
      <sz val="10"/>
      <name val="Arial Cyr"/>
    </font>
    <font>
      <b/>
      <sz val="11"/>
      <color theme="1"/>
      <name val="PT Astra Serif"/>
      <family val="1"/>
      <charset val="204"/>
    </font>
    <font>
      <b/>
      <i/>
      <sz val="13"/>
      <color theme="1"/>
      <name val="PT Astra Serif"/>
      <family val="1"/>
      <charset val="204"/>
    </font>
    <font>
      <b/>
      <sz val="8"/>
      <name val="Arial Cy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32">
    <xf numFmtId="0" fontId="0" fillId="0" borderId="0" xfId="0"/>
    <xf numFmtId="0" fontId="2" fillId="0" borderId="0" xfId="0" applyFont="1"/>
    <xf numFmtId="0" fontId="2" fillId="0" borderId="0" xfId="0" applyFont="1" applyFill="1"/>
    <xf numFmtId="0" fontId="2" fillId="0" borderId="0" xfId="0" applyFont="1" applyFill="1" applyAlignment="1">
      <alignment vertical="center"/>
    </xf>
    <xf numFmtId="11" fontId="2" fillId="0" borderId="0" xfId="0" applyNumberFormat="1" applyFont="1" applyFill="1"/>
    <xf numFmtId="0" fontId="2" fillId="3" borderId="0" xfId="0" applyFont="1" applyFill="1"/>
    <xf numFmtId="0" fontId="7" fillId="3" borderId="4" xfId="0" applyFont="1" applyFill="1" applyBorder="1" applyAlignment="1">
      <alignment horizontal="center" vertical="top" wrapText="1"/>
    </xf>
    <xf numFmtId="49" fontId="7" fillId="0" borderId="4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top" wrapText="1"/>
    </xf>
    <xf numFmtId="49" fontId="8" fillId="0" borderId="4" xfId="0" applyNumberFormat="1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left" vertical="center" wrapText="1"/>
    </xf>
    <xf numFmtId="165" fontId="9" fillId="3" borderId="4" xfId="0" applyNumberFormat="1" applyFont="1" applyFill="1" applyBorder="1" applyAlignment="1">
      <alignment horizontal="right" vertical="top" wrapText="1"/>
    </xf>
    <xf numFmtId="49" fontId="7" fillId="2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7" fillId="2" borderId="4" xfId="0" applyFont="1" applyFill="1" applyBorder="1" applyAlignment="1">
      <alignment horizontal="center" vertical="center"/>
    </xf>
    <xf numFmtId="164" fontId="6" fillId="2" borderId="4" xfId="0" applyNumberFormat="1" applyFont="1" applyFill="1" applyBorder="1" applyAlignment="1">
      <alignment horizontal="right" vertical="top"/>
    </xf>
    <xf numFmtId="165" fontId="6" fillId="2" borderId="4" xfId="0" applyNumberFormat="1" applyFont="1" applyFill="1" applyBorder="1" applyAlignment="1">
      <alignment horizontal="right" vertical="top"/>
    </xf>
    <xf numFmtId="49" fontId="7" fillId="3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center"/>
    </xf>
    <xf numFmtId="164" fontId="6" fillId="0" borderId="4" xfId="0" applyNumberFormat="1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/>
    </xf>
    <xf numFmtId="0" fontId="8" fillId="3" borderId="4" xfId="0" applyFont="1" applyFill="1" applyBorder="1" applyAlignment="1">
      <alignment horizontal="center" vertical="top"/>
    </xf>
    <xf numFmtId="165" fontId="10" fillId="0" borderId="4" xfId="0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/>
    </xf>
    <xf numFmtId="165" fontId="6" fillId="3" borderId="4" xfId="0" applyNumberFormat="1" applyFont="1" applyFill="1" applyBorder="1" applyAlignment="1">
      <alignment horizontal="center" vertical="center"/>
    </xf>
    <xf numFmtId="49" fontId="8" fillId="3" borderId="4" xfId="0" applyNumberFormat="1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left" vertical="center"/>
    </xf>
    <xf numFmtId="0" fontId="11" fillId="3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left" vertical="top"/>
    </xf>
    <xf numFmtId="0" fontId="7" fillId="2" borderId="4" xfId="0" applyFont="1" applyFill="1" applyBorder="1" applyAlignment="1">
      <alignment horizontal="center" vertical="top"/>
    </xf>
    <xf numFmtId="164" fontId="6" fillId="2" borderId="4" xfId="0" applyNumberFormat="1" applyFont="1" applyFill="1" applyBorder="1" applyAlignment="1">
      <alignment horizontal="center" vertical="center"/>
    </xf>
    <xf numFmtId="165" fontId="6" fillId="2" borderId="4" xfId="0" applyNumberFormat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left" vertical="top" wrapText="1"/>
    </xf>
    <xf numFmtId="0" fontId="7" fillId="3" borderId="4" xfId="0" applyFont="1" applyFill="1" applyBorder="1" applyAlignment="1">
      <alignment horizontal="left" vertical="center" wrapText="1"/>
    </xf>
    <xf numFmtId="49" fontId="5" fillId="3" borderId="4" xfId="0" applyNumberFormat="1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left" vertical="center" wrapText="1"/>
    </xf>
    <xf numFmtId="0" fontId="5" fillId="3" borderId="4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0" fontId="3" fillId="0" borderId="0" xfId="0" applyFont="1" applyFill="1"/>
    <xf numFmtId="49" fontId="7" fillId="3" borderId="4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top"/>
    </xf>
    <xf numFmtId="0" fontId="7" fillId="0" borderId="4" xfId="0" applyFont="1" applyFill="1" applyBorder="1" applyAlignment="1">
      <alignment horizontal="center" vertical="top"/>
    </xf>
    <xf numFmtId="11" fontId="8" fillId="3" borderId="4" xfId="0" applyNumberFormat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 wrapText="1"/>
    </xf>
    <xf numFmtId="0" fontId="8" fillId="3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top"/>
    </xf>
    <xf numFmtId="11" fontId="8" fillId="3" borderId="4" xfId="0" applyNumberFormat="1" applyFont="1" applyFill="1" applyBorder="1" applyAlignment="1">
      <alignment horizontal="center" vertical="top"/>
    </xf>
    <xf numFmtId="0" fontId="8" fillId="0" borderId="4" xfId="0" applyFont="1" applyFill="1" applyBorder="1" applyAlignment="1">
      <alignment horizontal="left" vertical="center" wrapText="1"/>
    </xf>
    <xf numFmtId="0" fontId="2" fillId="2" borderId="0" xfId="0" applyFont="1" applyFill="1"/>
    <xf numFmtId="0" fontId="7" fillId="0" borderId="4" xfId="0" applyFont="1" applyFill="1" applyBorder="1" applyAlignment="1">
      <alignment horizontal="center" vertical="center" wrapText="1"/>
    </xf>
    <xf numFmtId="4" fontId="7" fillId="2" borderId="4" xfId="0" applyNumberFormat="1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164" fontId="10" fillId="0" borderId="4" xfId="0" applyNumberFormat="1" applyFont="1" applyFill="1" applyBorder="1" applyAlignment="1">
      <alignment horizontal="center" vertical="center"/>
    </xf>
    <xf numFmtId="0" fontId="11" fillId="3" borderId="4" xfId="0" applyNumberFormat="1" applyFont="1" applyFill="1" applyBorder="1" applyAlignment="1">
      <alignment horizontal="left" vertical="center" wrapText="1"/>
    </xf>
    <xf numFmtId="0" fontId="12" fillId="3" borderId="4" xfId="0" applyNumberFormat="1" applyFont="1" applyFill="1" applyBorder="1" applyAlignment="1">
      <alignment horizontal="left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2" fillId="0" borderId="0" xfId="0" applyNumberFormat="1" applyFont="1" applyFill="1" applyAlignment="1">
      <alignment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top" wrapText="1"/>
    </xf>
    <xf numFmtId="0" fontId="7" fillId="3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0" fillId="0" borderId="0" xfId="0" applyFill="1"/>
    <xf numFmtId="164" fontId="9" fillId="0" borderId="4" xfId="0" applyNumberFormat="1" applyFont="1" applyFill="1" applyBorder="1" applyAlignment="1">
      <alignment horizontal="center" vertical="center" wrapText="1"/>
    </xf>
    <xf numFmtId="164" fontId="13" fillId="0" borderId="4" xfId="0" applyNumberFormat="1" applyFont="1" applyFill="1" applyBorder="1" applyAlignment="1">
      <alignment horizontal="center" vertical="center"/>
    </xf>
    <xf numFmtId="164" fontId="9" fillId="0" borderId="4" xfId="0" applyNumberFormat="1" applyFont="1" applyFill="1" applyBorder="1" applyAlignment="1">
      <alignment horizontal="right" vertical="top" wrapText="1"/>
    </xf>
    <xf numFmtId="164" fontId="9" fillId="0" borderId="4" xfId="0" applyNumberFormat="1" applyFont="1" applyFill="1" applyBorder="1" applyAlignment="1">
      <alignment horizontal="center" vertical="top" wrapText="1"/>
    </xf>
    <xf numFmtId="164" fontId="4" fillId="0" borderId="4" xfId="0" applyNumberFormat="1" applyFont="1" applyFill="1" applyBorder="1" applyAlignment="1">
      <alignment horizontal="center" vertical="center"/>
    </xf>
    <xf numFmtId="0" fontId="10" fillId="0" borderId="0" xfId="0" applyFont="1" applyFill="1"/>
    <xf numFmtId="0" fontId="1" fillId="0" borderId="0" xfId="0" applyFont="1" applyFill="1" applyAlignment="1">
      <alignment horizontal="right"/>
    </xf>
    <xf numFmtId="0" fontId="11" fillId="0" borderId="4" xfId="0" applyFont="1" applyFill="1" applyBorder="1" applyAlignment="1">
      <alignment horizontal="left" vertical="center" wrapText="1"/>
    </xf>
    <xf numFmtId="164" fontId="6" fillId="2" borderId="4" xfId="0" applyNumberFormat="1" applyFont="1" applyFill="1" applyBorder="1" applyAlignment="1">
      <alignment horizontal="center" vertical="top"/>
    </xf>
    <xf numFmtId="4" fontId="7" fillId="0" borderId="4" xfId="0" applyNumberFormat="1" applyFont="1" applyFill="1" applyBorder="1" applyAlignment="1">
      <alignment horizontal="center" vertical="center"/>
    </xf>
    <xf numFmtId="49" fontId="8" fillId="2" borderId="4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/>
    </xf>
    <xf numFmtId="4" fontId="8" fillId="0" borderId="4" xfId="0" applyNumberFormat="1" applyFont="1" applyFill="1" applyBorder="1" applyAlignment="1">
      <alignment horizontal="center" vertical="center"/>
    </xf>
    <xf numFmtId="11" fontId="5" fillId="3" borderId="4" xfId="0" applyNumberFormat="1" applyFont="1" applyFill="1" applyBorder="1" applyAlignment="1">
      <alignment horizontal="center" vertical="center"/>
    </xf>
    <xf numFmtId="4" fontId="14" fillId="0" borderId="0" xfId="0" applyNumberFormat="1" applyFont="1" applyBorder="1" applyAlignment="1" applyProtection="1">
      <alignment horizontal="right"/>
    </xf>
    <xf numFmtId="0" fontId="2" fillId="0" borderId="0" xfId="0" applyFont="1" applyBorder="1"/>
    <xf numFmtId="164" fontId="0" fillId="0" borderId="0" xfId="0" applyNumberFormat="1" applyBorder="1"/>
    <xf numFmtId="164" fontId="2" fillId="0" borderId="0" xfId="0" applyNumberFormat="1" applyFont="1" applyBorder="1"/>
    <xf numFmtId="164" fontId="2" fillId="0" borderId="0" xfId="0" applyNumberFormat="1" applyFont="1" applyFill="1"/>
    <xf numFmtId="0" fontId="12" fillId="3" borderId="4" xfId="0" applyNumberFormat="1" applyFont="1" applyFill="1" applyBorder="1" applyAlignment="1" applyProtection="1">
      <alignment horizontal="left" vertical="center" wrapText="1"/>
    </xf>
    <xf numFmtId="165" fontId="6" fillId="0" borderId="4" xfId="0" applyNumberFormat="1" applyFont="1" applyFill="1" applyBorder="1" applyAlignment="1">
      <alignment horizontal="center" vertical="center"/>
    </xf>
    <xf numFmtId="0" fontId="15" fillId="0" borderId="0" xfId="0" applyFont="1" applyFill="1" applyAlignment="1">
      <alignment vertical="center"/>
    </xf>
    <xf numFmtId="0" fontId="2" fillId="0" borderId="0" xfId="0" applyFont="1" applyBorder="1" applyAlignment="1">
      <alignment vertical="top" wrapText="1"/>
    </xf>
    <xf numFmtId="0" fontId="8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left" vertical="center" wrapText="1"/>
    </xf>
    <xf numFmtId="0" fontId="15" fillId="0" borderId="0" xfId="0" applyFont="1" applyFill="1"/>
    <xf numFmtId="0" fontId="7" fillId="2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top" wrapText="1"/>
    </xf>
    <xf numFmtId="4" fontId="6" fillId="0" borderId="4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0" fillId="0" borderId="0" xfId="0" applyBorder="1"/>
    <xf numFmtId="4" fontId="2" fillId="0" borderId="0" xfId="0" applyNumberFormat="1" applyFont="1" applyBorder="1"/>
    <xf numFmtId="4" fontId="17" fillId="0" borderId="0" xfId="0" applyNumberFormat="1" applyFont="1" applyBorder="1" applyAlignment="1" applyProtection="1">
      <alignment horizontal="right"/>
    </xf>
    <xf numFmtId="0" fontId="15" fillId="0" borderId="0" xfId="0" applyFont="1" applyBorder="1"/>
    <xf numFmtId="164" fontId="10" fillId="0" borderId="4" xfId="0" applyNumberFormat="1" applyFont="1" applyFill="1" applyBorder="1" applyAlignment="1">
      <alignment horizontal="center" vertical="center" wrapText="1"/>
    </xf>
    <xf numFmtId="4" fontId="10" fillId="0" borderId="4" xfId="0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164" fontId="10" fillId="0" borderId="0" xfId="0" applyNumberFormat="1" applyFont="1" applyFill="1"/>
    <xf numFmtId="164" fontId="4" fillId="0" borderId="8" xfId="0" applyNumberFormat="1" applyFont="1" applyFill="1" applyBorder="1" applyAlignment="1" applyProtection="1">
      <alignment horizontal="center" vertical="center" wrapText="1"/>
    </xf>
    <xf numFmtId="0" fontId="7" fillId="0" borderId="4" xfId="0" applyFont="1" applyFill="1" applyBorder="1" applyAlignment="1">
      <alignment horizontal="center" vertical="top" wrapText="1"/>
    </xf>
    <xf numFmtId="0" fontId="6" fillId="0" borderId="0" xfId="0" applyFont="1" applyFill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7" fillId="0" borderId="6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vertical="center"/>
    </xf>
    <xf numFmtId="0" fontId="8" fillId="0" borderId="6" xfId="0" applyFont="1" applyFill="1" applyBorder="1" applyAlignment="1">
      <alignment vertical="center"/>
    </xf>
    <xf numFmtId="0" fontId="8" fillId="0" borderId="5" xfId="0" applyFont="1" applyFill="1" applyBorder="1"/>
    <xf numFmtId="0" fontId="8" fillId="0" borderId="6" xfId="0" applyFont="1" applyFill="1" applyBorder="1"/>
    <xf numFmtId="0" fontId="7" fillId="0" borderId="2" xfId="0" applyFont="1" applyFill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7" xfId="0" applyFont="1" applyFill="1" applyBorder="1" applyAlignment="1">
      <alignment horizontal="center" vertical="top" wrapText="1"/>
    </xf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 vertical="top" wrapText="1"/>
    </xf>
    <xf numFmtId="0" fontId="11" fillId="0" borderId="0" xfId="0" applyFont="1" applyAlignment="1">
      <alignment vertical="center" wrapText="1"/>
    </xf>
    <xf numFmtId="0" fontId="11" fillId="0" borderId="4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99CC00"/>
      <color rgb="FF33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W248"/>
  <sheetViews>
    <sheetView tabSelected="1" zoomScale="60" zoomScaleNormal="60" zoomScaleSheetLayoutView="75" workbookViewId="0">
      <selection activeCell="G17" sqref="G17"/>
    </sheetView>
  </sheetViews>
  <sheetFormatPr defaultColWidth="9.140625" defaultRowHeight="15"/>
  <cols>
    <col min="1" max="1" width="6.42578125" style="2" customWidth="1"/>
    <col min="2" max="2" width="51.5703125" style="3" customWidth="1"/>
    <col min="3" max="3" width="11.42578125" style="2" customWidth="1"/>
    <col min="4" max="4" width="19.42578125" style="2" customWidth="1"/>
    <col min="5" max="5" width="17" style="2" customWidth="1"/>
    <col min="6" max="6" width="18.140625" style="2" customWidth="1"/>
    <col min="7" max="7" width="17.140625" style="2" customWidth="1"/>
    <col min="8" max="8" width="17" style="2" customWidth="1"/>
    <col min="9" max="9" width="15.85546875" style="2" customWidth="1"/>
    <col min="10" max="10" width="17.5703125" style="2" customWidth="1"/>
    <col min="11" max="11" width="16.28515625" style="2" customWidth="1"/>
    <col min="12" max="12" width="16.7109375" style="2" customWidth="1"/>
    <col min="13" max="13" width="15.28515625" style="2" customWidth="1"/>
    <col min="14" max="14" width="17.28515625" style="2" customWidth="1"/>
    <col min="15" max="15" width="16.140625" style="2" customWidth="1"/>
    <col min="16" max="16" width="16.28515625" style="2" customWidth="1"/>
    <col min="17" max="18" width="15.42578125" style="2" customWidth="1"/>
    <col min="19" max="19" width="16.42578125" style="2" customWidth="1"/>
    <col min="20" max="20" width="17" style="2" customWidth="1"/>
    <col min="21" max="21" width="15.7109375" style="2" customWidth="1"/>
    <col min="22" max="22" width="12.5703125" style="2" customWidth="1"/>
    <col min="23" max="23" width="21.28515625" style="83" customWidth="1"/>
    <col min="24" max="24" width="19" style="83" customWidth="1"/>
    <col min="25" max="25" width="18.7109375" style="83" customWidth="1"/>
    <col min="26" max="26" width="23.42578125" style="83" bestFit="1" customWidth="1"/>
    <col min="27" max="27" width="18.28515625" style="83" bestFit="1" customWidth="1"/>
    <col min="28" max="101" width="9.140625" style="83"/>
    <col min="102" max="16384" width="9.140625" style="2"/>
  </cols>
  <sheetData>
    <row r="1" spans="1:27" ht="18.75"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73" t="s">
        <v>210</v>
      </c>
      <c r="T1" s="73"/>
      <c r="U1" s="73"/>
      <c r="V1"/>
      <c r="W1" s="102"/>
    </row>
    <row r="2" spans="1:27" ht="18" customHeight="1"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67"/>
      <c r="R2" s="67"/>
      <c r="S2" s="73" t="s">
        <v>211</v>
      </c>
      <c r="T2" s="73"/>
      <c r="U2" s="73"/>
      <c r="V2"/>
      <c r="W2" s="102"/>
    </row>
    <row r="3" spans="1:27" ht="20.25" hidden="1" customHeight="1"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73" t="s">
        <v>358</v>
      </c>
      <c r="T3" s="73"/>
      <c r="U3" s="73"/>
      <c r="V3"/>
      <c r="W3" s="102"/>
    </row>
    <row r="4" spans="1:27">
      <c r="F4" s="67"/>
      <c r="G4" s="67"/>
      <c r="H4" s="67"/>
      <c r="I4" s="67"/>
      <c r="J4" s="67"/>
      <c r="K4" s="67"/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102"/>
    </row>
    <row r="5" spans="1:27" ht="15" customHeight="1">
      <c r="A5" s="113" t="s">
        <v>363</v>
      </c>
      <c r="B5" s="113"/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13"/>
      <c r="R5" s="113"/>
      <c r="S5" s="113"/>
      <c r="T5" s="113"/>
      <c r="U5" s="113"/>
      <c r="V5" s="113"/>
    </row>
    <row r="6" spans="1:27" ht="37.5" customHeight="1">
      <c r="A6" s="113"/>
      <c r="B6" s="113"/>
      <c r="C6" s="113"/>
      <c r="D6" s="113"/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13"/>
      <c r="P6" s="113"/>
      <c r="Q6" s="113"/>
      <c r="R6" s="113"/>
      <c r="S6" s="113"/>
      <c r="T6" s="113"/>
      <c r="U6" s="113"/>
      <c r="V6" s="113"/>
    </row>
    <row r="7" spans="1:27" ht="18.75">
      <c r="E7" s="4"/>
      <c r="G7" s="110"/>
      <c r="H7" s="86"/>
      <c r="I7" s="86"/>
      <c r="J7" s="86"/>
      <c r="K7" s="110"/>
      <c r="L7" s="86"/>
      <c r="M7" s="86"/>
      <c r="O7" s="86"/>
      <c r="S7" s="86"/>
      <c r="T7" s="74"/>
      <c r="U7" s="74" t="s">
        <v>128</v>
      </c>
    </row>
    <row r="8" spans="1:27" ht="16.5" customHeight="1">
      <c r="A8" s="114" t="s">
        <v>0</v>
      </c>
      <c r="B8" s="117" t="s">
        <v>1</v>
      </c>
      <c r="C8" s="114" t="s">
        <v>2</v>
      </c>
      <c r="D8" s="114" t="s">
        <v>3</v>
      </c>
      <c r="E8" s="114" t="s">
        <v>4</v>
      </c>
      <c r="F8" s="125" t="s">
        <v>149</v>
      </c>
      <c r="G8" s="126"/>
      <c r="H8" s="126"/>
      <c r="I8" s="126"/>
      <c r="J8" s="126"/>
      <c r="K8" s="126"/>
      <c r="L8" s="126"/>
      <c r="M8" s="127"/>
      <c r="N8" s="125" t="s">
        <v>204</v>
      </c>
      <c r="O8" s="126"/>
      <c r="P8" s="126"/>
      <c r="Q8" s="127"/>
      <c r="R8" s="128" t="s">
        <v>282</v>
      </c>
      <c r="S8" s="128"/>
      <c r="T8" s="128"/>
      <c r="U8" s="128"/>
      <c r="V8" s="129" t="s">
        <v>143</v>
      </c>
    </row>
    <row r="9" spans="1:27" ht="16.5" customHeight="1">
      <c r="A9" s="115"/>
      <c r="B9" s="118"/>
      <c r="C9" s="115"/>
      <c r="D9" s="115"/>
      <c r="E9" s="120"/>
      <c r="F9" s="122" t="s">
        <v>141</v>
      </c>
      <c r="G9" s="123"/>
      <c r="H9" s="123"/>
      <c r="I9" s="124"/>
      <c r="J9" s="122" t="s">
        <v>5</v>
      </c>
      <c r="K9" s="123"/>
      <c r="L9" s="123"/>
      <c r="M9" s="124"/>
      <c r="N9" s="122" t="s">
        <v>141</v>
      </c>
      <c r="O9" s="123"/>
      <c r="P9" s="123"/>
      <c r="Q9" s="124"/>
      <c r="R9" s="129" t="s">
        <v>141</v>
      </c>
      <c r="S9" s="129"/>
      <c r="T9" s="129"/>
      <c r="U9" s="129"/>
      <c r="V9" s="129"/>
    </row>
    <row r="10" spans="1:27" ht="92.25" customHeight="1">
      <c r="A10" s="116"/>
      <c r="B10" s="119"/>
      <c r="C10" s="116"/>
      <c r="D10" s="116"/>
      <c r="E10" s="121"/>
      <c r="F10" s="100" t="s">
        <v>6</v>
      </c>
      <c r="G10" s="112" t="s">
        <v>7</v>
      </c>
      <c r="H10" s="112" t="s">
        <v>8</v>
      </c>
      <c r="I10" s="112" t="s">
        <v>142</v>
      </c>
      <c r="J10" s="100" t="s">
        <v>6</v>
      </c>
      <c r="K10" s="112" t="s">
        <v>7</v>
      </c>
      <c r="L10" s="112" t="s">
        <v>8</v>
      </c>
      <c r="M10" s="112" t="s">
        <v>142</v>
      </c>
      <c r="N10" s="108" t="s">
        <v>6</v>
      </c>
      <c r="O10" s="112" t="s">
        <v>7</v>
      </c>
      <c r="P10" s="112" t="s">
        <v>8</v>
      </c>
      <c r="Q10" s="112" t="s">
        <v>140</v>
      </c>
      <c r="R10" s="100" t="s">
        <v>6</v>
      </c>
      <c r="S10" s="101" t="s">
        <v>7</v>
      </c>
      <c r="T10" s="98" t="s">
        <v>8</v>
      </c>
      <c r="U10" s="109" t="s">
        <v>140</v>
      </c>
      <c r="V10" s="129"/>
      <c r="W10" s="103"/>
      <c r="X10" s="103"/>
      <c r="Y10" s="103"/>
      <c r="Z10" s="103"/>
      <c r="AA10" s="103"/>
    </row>
    <row r="11" spans="1:27" ht="16.5">
      <c r="A11" s="7" t="s">
        <v>9</v>
      </c>
      <c r="B11" s="8">
        <v>2</v>
      </c>
      <c r="C11" s="9">
        <v>3</v>
      </c>
      <c r="D11" s="9">
        <v>4</v>
      </c>
      <c r="E11" s="9">
        <v>5</v>
      </c>
      <c r="F11" s="100">
        <v>6</v>
      </c>
      <c r="G11" s="112">
        <v>7</v>
      </c>
      <c r="H11" s="112">
        <v>8</v>
      </c>
      <c r="I11" s="112">
        <v>9</v>
      </c>
      <c r="J11" s="100">
        <v>10</v>
      </c>
      <c r="K11" s="112">
        <v>11</v>
      </c>
      <c r="L11" s="112">
        <v>12</v>
      </c>
      <c r="M11" s="112">
        <v>13</v>
      </c>
      <c r="N11" s="108">
        <v>10</v>
      </c>
      <c r="O11" s="112">
        <v>11</v>
      </c>
      <c r="P11" s="112">
        <v>12</v>
      </c>
      <c r="Q11" s="112">
        <v>13</v>
      </c>
      <c r="R11" s="100">
        <v>14</v>
      </c>
      <c r="S11" s="101">
        <v>15</v>
      </c>
      <c r="T11" s="98">
        <v>16</v>
      </c>
      <c r="U11" s="109">
        <v>17</v>
      </c>
      <c r="V11" s="6">
        <v>22</v>
      </c>
      <c r="W11" s="82"/>
      <c r="X11" s="104"/>
      <c r="Y11" s="104"/>
      <c r="Z11" s="104"/>
      <c r="AA11" s="103"/>
    </row>
    <row r="12" spans="1:27" ht="19.5">
      <c r="A12" s="10"/>
      <c r="B12" s="11" t="s">
        <v>10</v>
      </c>
      <c r="C12" s="9"/>
      <c r="D12" s="9"/>
      <c r="E12" s="9"/>
      <c r="F12" s="68">
        <f>G12+H12+I12</f>
        <v>19769184.899999999</v>
      </c>
      <c r="G12" s="68">
        <f>G13+G39+G66+G93+G97+G112+G127+G143+G166+G181+G187+G191+G196+G200</f>
        <v>7402895.7999999998</v>
      </c>
      <c r="H12" s="68">
        <f>H13+H39+H66+H93+H97+H112+H127+H143+H166+H181+H187+H191+H196+H200</f>
        <v>11558792.6</v>
      </c>
      <c r="I12" s="68">
        <f>I13+I39+I66+I93+I97+I112+I127+I143+I166+I181+I187+I191+I196+I200</f>
        <v>807496.5</v>
      </c>
      <c r="J12" s="70">
        <f>K12+L12+M12</f>
        <v>7600351.2999999998</v>
      </c>
      <c r="K12" s="70">
        <f>K13+K39+K66+K93+K97+K112+K127+K143+K166+K181+K187+K191+K196+K200</f>
        <v>1327129.5</v>
      </c>
      <c r="L12" s="70">
        <f>L13+L39+L66+L93+L97+L112+L127+L143+L166+L181+L187+L191+L196+L200</f>
        <v>5697004.5999999996</v>
      </c>
      <c r="M12" s="70">
        <f>M13+M39+M66+M93+M97+M112+M127+M143+M166+M181+M187+M191+M196+M200</f>
        <v>576217.19999999995</v>
      </c>
      <c r="N12" s="68">
        <f>O12+P12+Q12</f>
        <v>12383383.699999999</v>
      </c>
      <c r="O12" s="68">
        <f>O13+O39+O66+O93+O97+O112+O127+O143+O166+O181+O187+O191+O196+O200</f>
        <v>4278684</v>
      </c>
      <c r="P12" s="68">
        <f>P13+P39+P66+P93+P97+P112+P127+P143+P166+P181+P187+P191+P196+P200</f>
        <v>7760763.9000000004</v>
      </c>
      <c r="Q12" s="68">
        <f>Q13+Q39+Q66+Q93+Q97+Q112+Q127+Q143+Q166+Q181+Q187+Q191+Q196+Q200</f>
        <v>343935.8</v>
      </c>
      <c r="R12" s="71">
        <f>S12+T12+U12</f>
        <v>8307818.0999999996</v>
      </c>
      <c r="S12" s="71">
        <f>S13+S39+S66+S93+S97+S112+S127+S143+S166+S181+S187+S191+S196+S200</f>
        <v>3332526.1</v>
      </c>
      <c r="T12" s="71">
        <f>T13+T39+T66+T93+T97+T112+T127+T143+T166+T181+T187+T191+T196+T200</f>
        <v>4683208.0999999996</v>
      </c>
      <c r="U12" s="71">
        <f>U13+U39+U66+U93+U97+U112+U127+U143+U166+U181+U187+U191+U196+U200</f>
        <v>292083.90000000002</v>
      </c>
      <c r="V12" s="12">
        <f>J12/F12</f>
        <v>0.38400000000000001</v>
      </c>
      <c r="W12" s="103"/>
      <c r="X12" s="82"/>
      <c r="Y12" s="82"/>
      <c r="Z12" s="82"/>
      <c r="AA12" s="82"/>
    </row>
    <row r="13" spans="1:27" ht="18.75">
      <c r="A13" s="13">
        <v>1</v>
      </c>
      <c r="B13" s="14" t="s">
        <v>11</v>
      </c>
      <c r="C13" s="15" t="s">
        <v>12</v>
      </c>
      <c r="D13" s="15" t="s">
        <v>12</v>
      </c>
      <c r="E13" s="15" t="s">
        <v>12</v>
      </c>
      <c r="F13" s="35">
        <f t="shared" ref="F13:F43" si="0">G13+H13+I13</f>
        <v>553182.1</v>
      </c>
      <c r="G13" s="35">
        <f>G15+G29+G32+G18</f>
        <v>210884</v>
      </c>
      <c r="H13" s="35">
        <f>H15+H29+H32+H18</f>
        <v>324842.09999999998</v>
      </c>
      <c r="I13" s="35">
        <f>I15+I29+I32+I18</f>
        <v>17456</v>
      </c>
      <c r="J13" s="16">
        <f>K13+L13+M13</f>
        <v>251947.2</v>
      </c>
      <c r="K13" s="16">
        <f>K15+K18+K29+K32</f>
        <v>121558.5</v>
      </c>
      <c r="L13" s="16">
        <f>L15+L18+L29+L32</f>
        <v>119694.1</v>
      </c>
      <c r="M13" s="16">
        <f>M15+M18+M29+M32</f>
        <v>10694.6</v>
      </c>
      <c r="N13" s="35">
        <f t="shared" ref="N13" si="1">O13+P13+Q13</f>
        <v>273724.90000000002</v>
      </c>
      <c r="O13" s="35">
        <f>O15+O29+O32+O18</f>
        <v>168345.8</v>
      </c>
      <c r="P13" s="35">
        <f>P15+P29+P32+P18</f>
        <v>91993</v>
      </c>
      <c r="Q13" s="35">
        <f>Q15+Q29+Q32+Q18</f>
        <v>13386.1</v>
      </c>
      <c r="R13" s="76">
        <f t="shared" ref="R13" si="2">S13+T13+U13</f>
        <v>202655.7</v>
      </c>
      <c r="S13" s="76">
        <f>S15+S29+S32+S18</f>
        <v>189140.9</v>
      </c>
      <c r="T13" s="76">
        <f>T15+T29+T32+T18</f>
        <v>151</v>
      </c>
      <c r="U13" s="76">
        <f>U15+U29+U32+U18</f>
        <v>13363.8</v>
      </c>
      <c r="V13" s="17">
        <f t="shared" ref="V13:V83" si="3">J13/F13</f>
        <v>0.45500000000000002</v>
      </c>
      <c r="W13" s="85"/>
      <c r="X13" s="85"/>
      <c r="Y13" s="85"/>
      <c r="Z13" s="85"/>
      <c r="AA13" s="84"/>
    </row>
    <row r="14" spans="1:27" ht="18.75">
      <c r="A14" s="18"/>
      <c r="B14" s="30" t="s">
        <v>14</v>
      </c>
      <c r="C14" s="23"/>
      <c r="D14" s="23"/>
      <c r="E14" s="23"/>
      <c r="F14" s="21"/>
      <c r="G14" s="57"/>
      <c r="H14" s="57"/>
      <c r="I14" s="57"/>
      <c r="J14" s="21"/>
      <c r="K14" s="57"/>
      <c r="L14" s="57"/>
      <c r="M14" s="57"/>
      <c r="N14" s="21"/>
      <c r="O14" s="57"/>
      <c r="P14" s="57"/>
      <c r="Q14" s="57"/>
      <c r="R14" s="21"/>
      <c r="S14" s="57"/>
      <c r="T14" s="57"/>
      <c r="U14" s="57"/>
      <c r="V14" s="24"/>
      <c r="W14" s="103"/>
      <c r="X14" s="103"/>
      <c r="Y14" s="103"/>
      <c r="Z14" s="103"/>
      <c r="AA14" s="85"/>
    </row>
    <row r="15" spans="1:27" ht="33">
      <c r="A15" s="7" t="s">
        <v>13</v>
      </c>
      <c r="B15" s="38" t="s">
        <v>263</v>
      </c>
      <c r="C15" s="20" t="s">
        <v>12</v>
      </c>
      <c r="D15" s="20" t="s">
        <v>12</v>
      </c>
      <c r="E15" s="20" t="s">
        <v>12</v>
      </c>
      <c r="F15" s="21">
        <f>G15+H15+I15</f>
        <v>8937.1</v>
      </c>
      <c r="G15" s="21">
        <f>SUM(G17:G17)</f>
        <v>268.2</v>
      </c>
      <c r="H15" s="21">
        <f>SUM(H17:H17)</f>
        <v>8668.9</v>
      </c>
      <c r="I15" s="21">
        <f>SUM(I17:I17)</f>
        <v>0</v>
      </c>
      <c r="J15" s="21">
        <f>K15+L15+M15</f>
        <v>0</v>
      </c>
      <c r="K15" s="21">
        <f>K17</f>
        <v>0</v>
      </c>
      <c r="L15" s="21">
        <f t="shared" ref="L15:M15" si="4">L17</f>
        <v>0</v>
      </c>
      <c r="M15" s="21">
        <f t="shared" si="4"/>
        <v>0</v>
      </c>
      <c r="N15" s="21">
        <f t="shared" ref="N15" si="5">O15+P15+Q15</f>
        <v>127.6</v>
      </c>
      <c r="O15" s="21">
        <f>SUM(O17:O17)</f>
        <v>127.6</v>
      </c>
      <c r="P15" s="21">
        <f>SUM(P17:P17)</f>
        <v>0</v>
      </c>
      <c r="Q15" s="21">
        <f>SUM(Q17:Q17)</f>
        <v>0</v>
      </c>
      <c r="R15" s="21">
        <f t="shared" ref="R15" si="6">S15+T15+U15</f>
        <v>127.6</v>
      </c>
      <c r="S15" s="21">
        <f>SUM(S17:S17)</f>
        <v>127.6</v>
      </c>
      <c r="T15" s="21">
        <f>SUM(T17:T17)</f>
        <v>0</v>
      </c>
      <c r="U15" s="21">
        <f>SUM(U17:U17)</f>
        <v>0</v>
      </c>
      <c r="V15" s="28">
        <f t="shared" si="3"/>
        <v>0</v>
      </c>
    </row>
    <row r="16" spans="1:27" ht="18.75">
      <c r="A16" s="29"/>
      <c r="B16" s="30" t="s">
        <v>14</v>
      </c>
      <c r="C16" s="23"/>
      <c r="D16" s="23"/>
      <c r="E16" s="23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8"/>
    </row>
    <row r="17" spans="1:24" ht="138" customHeight="1">
      <c r="A17" s="29"/>
      <c r="B17" s="87" t="s">
        <v>297</v>
      </c>
      <c r="C17" s="60" t="s">
        <v>212</v>
      </c>
      <c r="D17" s="61" t="s">
        <v>213</v>
      </c>
      <c r="E17" s="25" t="s">
        <v>272</v>
      </c>
      <c r="F17" s="21">
        <f>G17+H17+I17</f>
        <v>8937.1</v>
      </c>
      <c r="G17" s="57">
        <v>268.2</v>
      </c>
      <c r="H17" s="57">
        <v>8668.9</v>
      </c>
      <c r="I17" s="21"/>
      <c r="J17" s="21">
        <f>K17+L17+M17</f>
        <v>0</v>
      </c>
      <c r="K17" s="57">
        <v>0</v>
      </c>
      <c r="L17" s="57">
        <v>0</v>
      </c>
      <c r="M17" s="57"/>
      <c r="N17" s="21">
        <f t="shared" ref="N17:N28" si="7">O17+P17+Q17</f>
        <v>127.6</v>
      </c>
      <c r="O17" s="57">
        <v>127.6</v>
      </c>
      <c r="P17" s="21"/>
      <c r="Q17" s="21"/>
      <c r="R17" s="21">
        <f t="shared" ref="R17:R28" si="8">S17+T17+U17</f>
        <v>127.6</v>
      </c>
      <c r="S17" s="57">
        <v>127.6</v>
      </c>
      <c r="T17" s="21"/>
      <c r="U17" s="21"/>
      <c r="V17" s="28">
        <f t="shared" si="3"/>
        <v>0</v>
      </c>
      <c r="W17" s="90"/>
      <c r="X17" s="90"/>
    </row>
    <row r="18" spans="1:24" ht="38.25" customHeight="1">
      <c r="A18" s="18" t="s">
        <v>18</v>
      </c>
      <c r="B18" s="38" t="s">
        <v>19</v>
      </c>
      <c r="C18" s="25"/>
      <c r="D18" s="26"/>
      <c r="E18" s="25"/>
      <c r="F18" s="21">
        <f>G18+H18+I18</f>
        <v>197086.7</v>
      </c>
      <c r="G18" s="21">
        <f>SUM(G20:G28)</f>
        <v>173869</v>
      </c>
      <c r="H18" s="21">
        <f>SUM(H20:H28)</f>
        <v>5761.7</v>
      </c>
      <c r="I18" s="21">
        <f>SUM(I20:I28)</f>
        <v>17456</v>
      </c>
      <c r="J18" s="21">
        <f>K18+L18+M18</f>
        <v>123548.1</v>
      </c>
      <c r="K18" s="99">
        <f>K20+K22+K24+K27+K28+K21+K23+K25</f>
        <v>111756.44</v>
      </c>
      <c r="L18" s="99">
        <f t="shared" ref="L18:M18" si="9">L20+L22+L24+L27+L28+L21+L23+L25</f>
        <v>1097.0999999999999</v>
      </c>
      <c r="M18" s="99">
        <f t="shared" si="9"/>
        <v>10694.6</v>
      </c>
      <c r="N18" s="21">
        <f>O18+P18+Q18</f>
        <v>173618.4</v>
      </c>
      <c r="O18" s="21">
        <f>SUM(O20:O28)</f>
        <v>160232.29999999999</v>
      </c>
      <c r="P18" s="21">
        <f>SUM(P20:P28)</f>
        <v>0</v>
      </c>
      <c r="Q18" s="21">
        <f>SUM(Q20:Q28)</f>
        <v>13386.1</v>
      </c>
      <c r="R18" s="21">
        <f t="shared" si="8"/>
        <v>173596.1</v>
      </c>
      <c r="S18" s="21">
        <f>SUM(S20:S28)</f>
        <v>160232.29999999999</v>
      </c>
      <c r="T18" s="21">
        <f>SUM(T20:T28)</f>
        <v>0</v>
      </c>
      <c r="U18" s="21">
        <f>SUM(U20:U28)</f>
        <v>13363.8</v>
      </c>
      <c r="V18" s="28">
        <f>J18/F18</f>
        <v>0.627</v>
      </c>
    </row>
    <row r="19" spans="1:24" ht="18" customHeight="1">
      <c r="B19" s="30" t="s">
        <v>14</v>
      </c>
      <c r="C19" s="25"/>
      <c r="D19" s="26"/>
      <c r="E19" s="25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8"/>
    </row>
    <row r="20" spans="1:24" ht="152.25" customHeight="1">
      <c r="A20" s="29"/>
      <c r="B20" s="58" t="s">
        <v>21</v>
      </c>
      <c r="C20" s="25" t="s">
        <v>206</v>
      </c>
      <c r="D20" s="26" t="s">
        <v>20</v>
      </c>
      <c r="E20" s="25" t="s">
        <v>118</v>
      </c>
      <c r="F20" s="21">
        <f>G20+H20+I20</f>
        <v>8145.6</v>
      </c>
      <c r="G20" s="57">
        <v>6142.5</v>
      </c>
      <c r="H20" s="57"/>
      <c r="I20" s="57">
        <v>2003.1</v>
      </c>
      <c r="J20" s="21">
        <f>K20+L20+M20</f>
        <v>6660.7</v>
      </c>
      <c r="K20" s="57">
        <v>6142.5</v>
      </c>
      <c r="L20" s="57"/>
      <c r="M20" s="57">
        <v>518.20000000000005</v>
      </c>
      <c r="N20" s="21">
        <f t="shared" si="7"/>
        <v>1185.5999999999999</v>
      </c>
      <c r="O20" s="57">
        <v>0</v>
      </c>
      <c r="P20" s="57"/>
      <c r="Q20" s="57">
        <v>1185.5999999999999</v>
      </c>
      <c r="R20" s="21">
        <f t="shared" si="8"/>
        <v>1322.2</v>
      </c>
      <c r="S20" s="57">
        <v>0</v>
      </c>
      <c r="T20" s="57"/>
      <c r="U20" s="107">
        <v>1322.15</v>
      </c>
      <c r="V20" s="28">
        <f t="shared" si="3"/>
        <v>0.81799999999999995</v>
      </c>
    </row>
    <row r="21" spans="1:24" ht="132.75" customHeight="1">
      <c r="A21" s="29"/>
      <c r="B21" s="58" t="s">
        <v>21</v>
      </c>
      <c r="C21" s="63" t="s">
        <v>352</v>
      </c>
      <c r="D21" s="94" t="s">
        <v>353</v>
      </c>
      <c r="E21" s="63" t="s">
        <v>118</v>
      </c>
      <c r="F21" s="21">
        <f>G21+H21+I21</f>
        <v>14332.5</v>
      </c>
      <c r="G21" s="57">
        <v>14332.5</v>
      </c>
      <c r="H21" s="57"/>
      <c r="I21" s="57"/>
      <c r="J21" s="21">
        <f>K21+L21+M21</f>
        <v>8852.5</v>
      </c>
      <c r="K21" s="57">
        <v>8852.5</v>
      </c>
      <c r="L21" s="57"/>
      <c r="M21" s="57"/>
      <c r="N21" s="21">
        <f t="shared" si="7"/>
        <v>20475</v>
      </c>
      <c r="O21" s="57">
        <v>20475</v>
      </c>
      <c r="P21" s="57"/>
      <c r="Q21" s="57"/>
      <c r="R21" s="21">
        <f t="shared" si="8"/>
        <v>20475</v>
      </c>
      <c r="S21" s="57">
        <v>20475</v>
      </c>
      <c r="T21" s="57"/>
      <c r="U21" s="107"/>
      <c r="V21" s="28">
        <f t="shared" si="3"/>
        <v>0.61799999999999999</v>
      </c>
    </row>
    <row r="22" spans="1:24" ht="118.5" customHeight="1">
      <c r="A22" s="29"/>
      <c r="B22" s="31" t="s">
        <v>116</v>
      </c>
      <c r="C22" s="63" t="s">
        <v>206</v>
      </c>
      <c r="D22" s="94" t="s">
        <v>20</v>
      </c>
      <c r="E22" s="63" t="s">
        <v>115</v>
      </c>
      <c r="F22" s="21">
        <f t="shared" si="0"/>
        <v>3627.1</v>
      </c>
      <c r="G22" s="57">
        <v>2002.9</v>
      </c>
      <c r="H22" s="57"/>
      <c r="I22" s="106">
        <v>1624.2</v>
      </c>
      <c r="J22" s="21">
        <f t="shared" ref="J22:J28" si="10">K22+L22+M22</f>
        <v>3376.6</v>
      </c>
      <c r="K22" s="57">
        <v>2002.9</v>
      </c>
      <c r="L22" s="57"/>
      <c r="M22" s="57">
        <v>1373.7</v>
      </c>
      <c r="N22" s="21">
        <f t="shared" si="7"/>
        <v>1613.4</v>
      </c>
      <c r="O22" s="57">
        <v>0</v>
      </c>
      <c r="P22" s="57"/>
      <c r="Q22" s="57">
        <v>1613.4</v>
      </c>
      <c r="R22" s="21">
        <f t="shared" si="8"/>
        <v>1623.4</v>
      </c>
      <c r="S22" s="57">
        <v>0</v>
      </c>
      <c r="T22" s="57"/>
      <c r="U22" s="57">
        <v>1623.4</v>
      </c>
      <c r="V22" s="88">
        <f t="shared" si="3"/>
        <v>0.93100000000000005</v>
      </c>
    </row>
    <row r="23" spans="1:24" ht="102" customHeight="1">
      <c r="A23" s="29"/>
      <c r="B23" s="31" t="s">
        <v>354</v>
      </c>
      <c r="C23" s="63" t="s">
        <v>352</v>
      </c>
      <c r="D23" s="94" t="s">
        <v>353</v>
      </c>
      <c r="E23" s="63" t="s">
        <v>115</v>
      </c>
      <c r="F23" s="21">
        <f t="shared" si="0"/>
        <v>27997.1</v>
      </c>
      <c r="G23" s="57">
        <v>27997.1</v>
      </c>
      <c r="H23" s="57"/>
      <c r="I23" s="106"/>
      <c r="J23" s="21">
        <f t="shared" si="10"/>
        <v>27997.1</v>
      </c>
      <c r="K23" s="57">
        <v>27997.1</v>
      </c>
      <c r="L23" s="57"/>
      <c r="M23" s="57"/>
      <c r="N23" s="21">
        <f t="shared" si="7"/>
        <v>30000</v>
      </c>
      <c r="O23" s="57">
        <v>30000</v>
      </c>
      <c r="P23" s="57"/>
      <c r="Q23" s="57"/>
      <c r="R23" s="21">
        <f t="shared" si="8"/>
        <v>30000</v>
      </c>
      <c r="S23" s="57">
        <v>30000</v>
      </c>
      <c r="T23" s="57"/>
      <c r="U23" s="57"/>
      <c r="V23" s="88">
        <f t="shared" si="3"/>
        <v>1</v>
      </c>
    </row>
    <row r="24" spans="1:24" ht="101.25" customHeight="1">
      <c r="A24" s="29"/>
      <c r="B24" s="31" t="s">
        <v>22</v>
      </c>
      <c r="C24" s="63" t="s">
        <v>206</v>
      </c>
      <c r="D24" s="94" t="s">
        <v>20</v>
      </c>
      <c r="E24" s="63" t="s">
        <v>117</v>
      </c>
      <c r="F24" s="21">
        <f t="shared" si="0"/>
        <v>34263.5</v>
      </c>
      <c r="G24" s="57">
        <v>20645.400000000001</v>
      </c>
      <c r="H24" s="57"/>
      <c r="I24" s="57">
        <v>13618.1</v>
      </c>
      <c r="J24" s="21">
        <f>K24+L24+M24</f>
        <v>29448.1</v>
      </c>
      <c r="K24" s="57">
        <v>20645.400000000001</v>
      </c>
      <c r="L24" s="57"/>
      <c r="M24" s="57">
        <v>8802.7000000000007</v>
      </c>
      <c r="N24" s="21">
        <f t="shared" si="7"/>
        <v>10567</v>
      </c>
      <c r="O24" s="57">
        <v>0</v>
      </c>
      <c r="P24" s="57"/>
      <c r="Q24" s="57">
        <v>10567</v>
      </c>
      <c r="R24" s="21">
        <f t="shared" si="8"/>
        <v>10408.1</v>
      </c>
      <c r="S24" s="57">
        <v>0</v>
      </c>
      <c r="T24" s="57"/>
      <c r="U24" s="57">
        <v>10408.1</v>
      </c>
      <c r="V24" s="28">
        <f t="shared" si="3"/>
        <v>0.85899999999999999</v>
      </c>
    </row>
    <row r="25" spans="1:24" ht="61.5" customHeight="1">
      <c r="A25" s="29"/>
      <c r="B25" s="31" t="s">
        <v>22</v>
      </c>
      <c r="C25" s="63" t="s">
        <v>352</v>
      </c>
      <c r="D25" s="94" t="s">
        <v>353</v>
      </c>
      <c r="E25" s="63" t="s">
        <v>117</v>
      </c>
      <c r="F25" s="21">
        <f t="shared" si="0"/>
        <v>89111.9</v>
      </c>
      <c r="G25" s="57">
        <v>89111.9</v>
      </c>
      <c r="H25" s="57"/>
      <c r="I25" s="57"/>
      <c r="J25" s="21">
        <f>K25+L25+M25</f>
        <v>45466.1</v>
      </c>
      <c r="K25" s="57">
        <v>45466.1</v>
      </c>
      <c r="L25" s="57"/>
      <c r="M25" s="57"/>
      <c r="N25" s="21">
        <f t="shared" si="7"/>
        <v>109757.3</v>
      </c>
      <c r="O25" s="57">
        <v>109757.3</v>
      </c>
      <c r="P25" s="57"/>
      <c r="Q25" s="57"/>
      <c r="R25" s="21">
        <f t="shared" si="8"/>
        <v>109757.3</v>
      </c>
      <c r="S25" s="57">
        <v>109757.3</v>
      </c>
      <c r="T25" s="57"/>
      <c r="U25" s="57"/>
      <c r="V25" s="28">
        <f t="shared" si="3"/>
        <v>0.51</v>
      </c>
    </row>
    <row r="26" spans="1:24" ht="73.5" customHeight="1">
      <c r="A26" s="29"/>
      <c r="B26" s="31" t="s">
        <v>306</v>
      </c>
      <c r="C26" s="63" t="s">
        <v>151</v>
      </c>
      <c r="D26" s="94" t="s">
        <v>16</v>
      </c>
      <c r="E26" s="63" t="s">
        <v>305</v>
      </c>
      <c r="F26" s="21">
        <f t="shared" si="0"/>
        <v>10080</v>
      </c>
      <c r="G26" s="57">
        <v>10080</v>
      </c>
      <c r="H26" s="57"/>
      <c r="I26" s="57"/>
      <c r="J26" s="21">
        <f t="shared" si="10"/>
        <v>0</v>
      </c>
      <c r="K26" s="57"/>
      <c r="L26" s="57"/>
      <c r="M26" s="57"/>
      <c r="N26" s="21">
        <f t="shared" si="7"/>
        <v>0</v>
      </c>
      <c r="O26" s="57"/>
      <c r="P26" s="57"/>
      <c r="Q26" s="57"/>
      <c r="R26" s="21">
        <f t="shared" si="8"/>
        <v>0</v>
      </c>
      <c r="S26" s="57"/>
      <c r="T26" s="57"/>
      <c r="U26" s="57"/>
      <c r="V26" s="28">
        <f t="shared" si="3"/>
        <v>0</v>
      </c>
    </row>
    <row r="27" spans="1:24" ht="92.25" customHeight="1">
      <c r="A27" s="29"/>
      <c r="B27" s="31" t="s">
        <v>101</v>
      </c>
      <c r="C27" s="63" t="s">
        <v>352</v>
      </c>
      <c r="D27" s="94" t="s">
        <v>353</v>
      </c>
      <c r="E27" s="63" t="s">
        <v>102</v>
      </c>
      <c r="F27" s="21">
        <f t="shared" si="0"/>
        <v>8004.6</v>
      </c>
      <c r="G27" s="57">
        <v>3000</v>
      </c>
      <c r="H27" s="57">
        <v>4794</v>
      </c>
      <c r="I27" s="57">
        <v>210.6</v>
      </c>
      <c r="J27" s="21">
        <f t="shared" si="10"/>
        <v>607.79999999999995</v>
      </c>
      <c r="K27" s="57">
        <v>233.9</v>
      </c>
      <c r="L27" s="57">
        <v>373.9</v>
      </c>
      <c r="M27" s="57">
        <v>0</v>
      </c>
      <c r="N27" s="21">
        <f t="shared" si="7"/>
        <v>20.100000000000001</v>
      </c>
      <c r="O27" s="57">
        <v>0</v>
      </c>
      <c r="P27" s="57">
        <v>0</v>
      </c>
      <c r="Q27" s="57">
        <v>20.100000000000001</v>
      </c>
      <c r="R27" s="21">
        <f t="shared" si="8"/>
        <v>10.1</v>
      </c>
      <c r="S27" s="57">
        <v>0</v>
      </c>
      <c r="T27" s="57"/>
      <c r="U27" s="57">
        <v>10.1</v>
      </c>
      <c r="V27" s="28">
        <f t="shared" si="3"/>
        <v>7.5999999999999998E-2</v>
      </c>
    </row>
    <row r="28" spans="1:24" ht="66.75" customHeight="1">
      <c r="A28" s="29"/>
      <c r="B28" s="31" t="s">
        <v>103</v>
      </c>
      <c r="C28" s="63" t="s">
        <v>352</v>
      </c>
      <c r="D28" s="94" t="s">
        <v>353</v>
      </c>
      <c r="E28" s="63" t="s">
        <v>104</v>
      </c>
      <c r="F28" s="21">
        <f t="shared" si="0"/>
        <v>1524.4</v>
      </c>
      <c r="G28" s="57">
        <v>556.70000000000005</v>
      </c>
      <c r="H28" s="57">
        <v>967.7</v>
      </c>
      <c r="I28" s="57"/>
      <c r="J28" s="21">
        <f t="shared" si="10"/>
        <v>1139.2</v>
      </c>
      <c r="K28" s="57">
        <v>416.04</v>
      </c>
      <c r="L28" s="57">
        <v>723.2</v>
      </c>
      <c r="M28" s="57"/>
      <c r="N28" s="21">
        <f t="shared" si="7"/>
        <v>0</v>
      </c>
      <c r="O28" s="57">
        <v>0</v>
      </c>
      <c r="P28" s="57">
        <v>0</v>
      </c>
      <c r="Q28" s="57"/>
      <c r="R28" s="21">
        <f t="shared" si="8"/>
        <v>0</v>
      </c>
      <c r="S28" s="57">
        <v>0</v>
      </c>
      <c r="T28" s="57"/>
      <c r="U28" s="57"/>
      <c r="V28" s="28">
        <f t="shared" si="3"/>
        <v>0.747</v>
      </c>
    </row>
    <row r="29" spans="1:24" ht="49.5">
      <c r="A29" s="7" t="s">
        <v>23</v>
      </c>
      <c r="B29" s="38" t="s">
        <v>24</v>
      </c>
      <c r="C29" s="27" t="s">
        <v>12</v>
      </c>
      <c r="D29" s="27" t="s">
        <v>12</v>
      </c>
      <c r="E29" s="27" t="s">
        <v>12</v>
      </c>
      <c r="F29" s="21">
        <f t="shared" si="0"/>
        <v>251056.1</v>
      </c>
      <c r="G29" s="21">
        <f>SUM(G31:G31)</f>
        <v>32637.3</v>
      </c>
      <c r="H29" s="21">
        <f>SUM(H31:H31)</f>
        <v>218418.8</v>
      </c>
      <c r="I29" s="21">
        <f>SUM(I31:I31)</f>
        <v>0</v>
      </c>
      <c r="J29" s="21">
        <f>K29+L29+M29</f>
        <v>58925.599999999999</v>
      </c>
      <c r="K29" s="21">
        <f>SUM(K31:K31)</f>
        <v>7660.3</v>
      </c>
      <c r="L29" s="21">
        <f>SUM(L31:L31)</f>
        <v>51265.3</v>
      </c>
      <c r="M29" s="21">
        <f>SUM(M31:M31)</f>
        <v>0</v>
      </c>
      <c r="N29" s="21">
        <f t="shared" ref="N29" si="11">O29+P29+Q29</f>
        <v>99823.7</v>
      </c>
      <c r="O29" s="21">
        <f>SUM(O31:O31)</f>
        <v>7985.9</v>
      </c>
      <c r="P29" s="21">
        <f>SUM(P31:P31)</f>
        <v>91837.8</v>
      </c>
      <c r="Q29" s="21">
        <f>SUM(Q31:Q31)</f>
        <v>0</v>
      </c>
      <c r="R29" s="21">
        <f t="shared" ref="R29" si="12">S29+T29+U29</f>
        <v>0</v>
      </c>
      <c r="S29" s="21">
        <f>SUM(S31:S31)</f>
        <v>0</v>
      </c>
      <c r="T29" s="21">
        <f>SUM(T31:T31)</f>
        <v>0</v>
      </c>
      <c r="U29" s="21">
        <f>SUM(U31:U31)</f>
        <v>0</v>
      </c>
      <c r="V29" s="28">
        <f t="shared" si="3"/>
        <v>0.23499999999999999</v>
      </c>
    </row>
    <row r="30" spans="1:24" ht="18.75">
      <c r="A30" s="18"/>
      <c r="B30" s="30" t="s">
        <v>14</v>
      </c>
      <c r="C30" s="45"/>
      <c r="D30" s="64"/>
      <c r="E30" s="45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8"/>
    </row>
    <row r="31" spans="1:24" ht="84.75" customHeight="1">
      <c r="A31" s="18"/>
      <c r="B31" s="31" t="s">
        <v>25</v>
      </c>
      <c r="C31" s="63" t="s">
        <v>205</v>
      </c>
      <c r="D31" s="94" t="s">
        <v>17</v>
      </c>
      <c r="E31" s="63" t="s">
        <v>109</v>
      </c>
      <c r="F31" s="21">
        <f>G31+H31+I31</f>
        <v>251056.1</v>
      </c>
      <c r="G31" s="57">
        <v>32637.3</v>
      </c>
      <c r="H31" s="57">
        <v>218418.8</v>
      </c>
      <c r="I31" s="57"/>
      <c r="J31" s="21">
        <f t="shared" ref="J31" si="13">K31+L31+M31</f>
        <v>58925.599999999999</v>
      </c>
      <c r="K31" s="57">
        <v>7660.3</v>
      </c>
      <c r="L31" s="57">
        <v>51265.3</v>
      </c>
      <c r="M31" s="57"/>
      <c r="N31" s="21">
        <f t="shared" ref="N31:N37" si="14">O31+P31+Q31</f>
        <v>99823.7</v>
      </c>
      <c r="O31" s="57">
        <v>7985.9</v>
      </c>
      <c r="P31" s="57">
        <v>91837.8</v>
      </c>
      <c r="Q31" s="57"/>
      <c r="R31" s="21">
        <f t="shared" ref="R31" si="15">S31+T31+U31</f>
        <v>0</v>
      </c>
      <c r="S31" s="57">
        <v>0</v>
      </c>
      <c r="T31" s="57">
        <v>0</v>
      </c>
      <c r="U31" s="57"/>
      <c r="V31" s="28">
        <f t="shared" si="3"/>
        <v>0.23499999999999999</v>
      </c>
    </row>
    <row r="32" spans="1:24" ht="30.75" customHeight="1">
      <c r="A32" s="18" t="s">
        <v>243</v>
      </c>
      <c r="B32" s="38" t="s">
        <v>246</v>
      </c>
      <c r="C32" s="63"/>
      <c r="D32" s="94"/>
      <c r="E32" s="27" t="s">
        <v>12</v>
      </c>
      <c r="F32" s="21">
        <f>G32+H32+I32</f>
        <v>96102.2</v>
      </c>
      <c r="G32" s="57">
        <f>SUM(G34:G38)</f>
        <v>4109.5</v>
      </c>
      <c r="H32" s="57">
        <f>SUM(H34:H38)</f>
        <v>91992.7</v>
      </c>
      <c r="I32" s="57">
        <f>SUM(I34:I38)</f>
        <v>0</v>
      </c>
      <c r="J32" s="21">
        <f>K32+L32+M32</f>
        <v>69473.5</v>
      </c>
      <c r="K32" s="57">
        <f>K38+K35+K37+K34+K36</f>
        <v>2141.8000000000002</v>
      </c>
      <c r="L32" s="57">
        <f>L34+L35+L36+L37+L38</f>
        <v>67331.7</v>
      </c>
      <c r="M32" s="57">
        <f t="shared" ref="M32" si="16">M38+M35+M37+M34+M36</f>
        <v>0</v>
      </c>
      <c r="N32" s="21">
        <f t="shared" si="14"/>
        <v>155.19999999999999</v>
      </c>
      <c r="O32" s="57">
        <f>SUM(O34:O38)</f>
        <v>0</v>
      </c>
      <c r="P32" s="57">
        <f t="shared" ref="P32:Q32" si="17">SUM(P34:P38)</f>
        <v>155.19999999999999</v>
      </c>
      <c r="Q32" s="57">
        <f t="shared" si="17"/>
        <v>0</v>
      </c>
      <c r="R32" s="21">
        <f>S32+T32+U32</f>
        <v>28932</v>
      </c>
      <c r="S32" s="57">
        <f>SUM(S34:S38)</f>
        <v>28781</v>
      </c>
      <c r="T32" s="57">
        <f t="shared" ref="T32:U32" si="18">SUM(T34:T38)</f>
        <v>151</v>
      </c>
      <c r="U32" s="57">
        <f t="shared" si="18"/>
        <v>0</v>
      </c>
      <c r="V32" s="28">
        <f t="shared" si="3"/>
        <v>0.72299999999999998</v>
      </c>
    </row>
    <row r="33" spans="1:101" ht="21" customHeight="1">
      <c r="A33" s="18"/>
      <c r="B33" s="30" t="s">
        <v>14</v>
      </c>
      <c r="C33" s="63"/>
      <c r="D33" s="94"/>
      <c r="E33" s="63"/>
      <c r="F33" s="21"/>
      <c r="G33" s="57"/>
      <c r="H33" s="57"/>
      <c r="I33" s="57"/>
      <c r="J33" s="21"/>
      <c r="K33" s="57"/>
      <c r="L33" s="57"/>
      <c r="M33" s="57"/>
      <c r="N33" s="21"/>
      <c r="O33" s="57"/>
      <c r="P33" s="57"/>
      <c r="Q33" s="57"/>
      <c r="R33" s="21"/>
      <c r="S33" s="57"/>
      <c r="T33" s="57"/>
      <c r="U33" s="57"/>
      <c r="V33" s="28"/>
    </row>
    <row r="34" spans="1:101" ht="85.5" customHeight="1">
      <c r="A34" s="18"/>
      <c r="B34" s="49" t="s">
        <v>315</v>
      </c>
      <c r="C34" s="63" t="s">
        <v>151</v>
      </c>
      <c r="D34" s="94" t="s">
        <v>16</v>
      </c>
      <c r="E34" s="63" t="s">
        <v>314</v>
      </c>
      <c r="F34" s="21">
        <f t="shared" ref="F34" si="19">G34+H34+I34</f>
        <v>0</v>
      </c>
      <c r="G34" s="57"/>
      <c r="H34" s="57"/>
      <c r="I34" s="57"/>
      <c r="J34" s="21">
        <f t="shared" ref="J34" si="20">K34+L34+M34</f>
        <v>0</v>
      </c>
      <c r="K34" s="57"/>
      <c r="L34" s="57"/>
      <c r="M34" s="57"/>
      <c r="N34" s="21">
        <f t="shared" si="14"/>
        <v>0</v>
      </c>
      <c r="O34" s="57"/>
      <c r="P34" s="57">
        <v>0</v>
      </c>
      <c r="Q34" s="57"/>
      <c r="R34" s="21">
        <f t="shared" ref="R34" si="21">S34+T34+U34</f>
        <v>28781</v>
      </c>
      <c r="S34" s="57">
        <v>28781</v>
      </c>
      <c r="T34" s="57">
        <v>0</v>
      </c>
      <c r="U34" s="57"/>
      <c r="V34" s="28" t="e">
        <f t="shared" si="3"/>
        <v>#DIV/0!</v>
      </c>
    </row>
    <row r="35" spans="1:101" ht="85.5" customHeight="1">
      <c r="A35" s="18"/>
      <c r="B35" s="49" t="s">
        <v>279</v>
      </c>
      <c r="C35" s="63" t="s">
        <v>205</v>
      </c>
      <c r="D35" s="94" t="s">
        <v>17</v>
      </c>
      <c r="E35" s="63" t="s">
        <v>278</v>
      </c>
      <c r="F35" s="21">
        <f t="shared" ref="F35:F37" si="22">G35+H35+I35</f>
        <v>25422.400000000001</v>
      </c>
      <c r="G35" s="57">
        <v>762.7</v>
      </c>
      <c r="H35" s="57">
        <v>24659.7</v>
      </c>
      <c r="I35" s="57"/>
      <c r="J35" s="21">
        <f t="shared" ref="J35:J37" si="23">K35+L35+M35</f>
        <v>0</v>
      </c>
      <c r="K35" s="57">
        <v>0</v>
      </c>
      <c r="L35" s="57">
        <v>0</v>
      </c>
      <c r="M35" s="57"/>
      <c r="N35" s="21">
        <f t="shared" si="14"/>
        <v>0</v>
      </c>
      <c r="O35" s="57"/>
      <c r="P35" s="57"/>
      <c r="Q35" s="57"/>
      <c r="R35" s="21">
        <f t="shared" ref="R35:R37" si="24">S35+T35+U35</f>
        <v>0</v>
      </c>
      <c r="S35" s="57"/>
      <c r="T35" s="57"/>
      <c r="U35" s="57"/>
      <c r="V35" s="28">
        <f t="shared" si="3"/>
        <v>0</v>
      </c>
    </row>
    <row r="36" spans="1:101" ht="78.75" customHeight="1">
      <c r="A36" s="18"/>
      <c r="B36" s="49" t="s">
        <v>316</v>
      </c>
      <c r="C36" s="63" t="s">
        <v>205</v>
      </c>
      <c r="D36" s="94" t="s">
        <v>17</v>
      </c>
      <c r="E36" s="63" t="s">
        <v>317</v>
      </c>
      <c r="F36" s="21">
        <f t="shared" si="22"/>
        <v>69256.7</v>
      </c>
      <c r="G36" s="57">
        <v>2077.6999999999998</v>
      </c>
      <c r="H36" s="57">
        <v>67179</v>
      </c>
      <c r="I36" s="57"/>
      <c r="J36" s="21">
        <f t="shared" si="23"/>
        <v>69256.7</v>
      </c>
      <c r="K36" s="57">
        <v>2077.6999999999998</v>
      </c>
      <c r="L36" s="57">
        <v>67179</v>
      </c>
      <c r="M36" s="57"/>
      <c r="N36" s="21">
        <f t="shared" si="14"/>
        <v>0</v>
      </c>
      <c r="O36" s="57"/>
      <c r="P36" s="57"/>
      <c r="Q36" s="57"/>
      <c r="R36" s="21">
        <f t="shared" si="24"/>
        <v>0</v>
      </c>
      <c r="S36" s="57"/>
      <c r="T36" s="57"/>
      <c r="U36" s="57"/>
      <c r="V36" s="28">
        <f t="shared" si="3"/>
        <v>1</v>
      </c>
    </row>
    <row r="37" spans="1:101" ht="83.25" customHeight="1">
      <c r="A37" s="18"/>
      <c r="B37" s="49" t="s">
        <v>348</v>
      </c>
      <c r="C37" s="63" t="s">
        <v>205</v>
      </c>
      <c r="D37" s="94" t="s">
        <v>17</v>
      </c>
      <c r="E37" s="63" t="s">
        <v>349</v>
      </c>
      <c r="F37" s="21">
        <f t="shared" si="22"/>
        <v>1269.0999999999999</v>
      </c>
      <c r="G37" s="57">
        <v>1269.0999999999999</v>
      </c>
      <c r="H37" s="57"/>
      <c r="I37" s="57"/>
      <c r="J37" s="21">
        <f t="shared" si="23"/>
        <v>64.099999999999994</v>
      </c>
      <c r="K37" s="57">
        <v>64.099999999999994</v>
      </c>
      <c r="L37" s="57"/>
      <c r="M37" s="57"/>
      <c r="N37" s="21">
        <f t="shared" si="14"/>
        <v>0</v>
      </c>
      <c r="O37" s="57"/>
      <c r="P37" s="57"/>
      <c r="Q37" s="57"/>
      <c r="R37" s="21">
        <f t="shared" si="24"/>
        <v>0</v>
      </c>
      <c r="S37" s="57"/>
      <c r="T37" s="57"/>
      <c r="U37" s="57"/>
      <c r="V37" s="28">
        <f t="shared" si="3"/>
        <v>5.0999999999999997E-2</v>
      </c>
    </row>
    <row r="38" spans="1:101" ht="77.25" customHeight="1">
      <c r="A38" s="18"/>
      <c r="B38" s="31" t="s">
        <v>245</v>
      </c>
      <c r="C38" s="25" t="s">
        <v>150</v>
      </c>
      <c r="D38" s="26" t="s">
        <v>15</v>
      </c>
      <c r="E38" s="25" t="s">
        <v>244</v>
      </c>
      <c r="F38" s="21">
        <f t="shared" si="0"/>
        <v>154</v>
      </c>
      <c r="G38" s="57"/>
      <c r="H38" s="57">
        <v>154</v>
      </c>
      <c r="I38" s="57"/>
      <c r="J38" s="21">
        <f t="shared" ref="J38" si="25">K38+L38+M38</f>
        <v>152.69999999999999</v>
      </c>
      <c r="K38" s="57"/>
      <c r="L38" s="57">
        <v>152.69999999999999</v>
      </c>
      <c r="M38" s="57"/>
      <c r="N38" s="21">
        <f t="shared" ref="N38" si="26">O38+P38+Q38</f>
        <v>155.19999999999999</v>
      </c>
      <c r="O38" s="57"/>
      <c r="P38" s="57">
        <v>155.19999999999999</v>
      </c>
      <c r="Q38" s="57"/>
      <c r="R38" s="21">
        <f t="shared" ref="R38" si="27">S38+T38+U38</f>
        <v>151</v>
      </c>
      <c r="S38" s="57"/>
      <c r="T38" s="57">
        <v>151</v>
      </c>
      <c r="U38" s="57"/>
      <c r="V38" s="28">
        <f t="shared" si="3"/>
        <v>0.99199999999999999</v>
      </c>
    </row>
    <row r="39" spans="1:101" ht="24" customHeight="1">
      <c r="A39" s="15" t="s">
        <v>26</v>
      </c>
      <c r="B39" s="33" t="s">
        <v>27</v>
      </c>
      <c r="C39" s="34" t="s">
        <v>12</v>
      </c>
      <c r="D39" s="34" t="s">
        <v>12</v>
      </c>
      <c r="E39" s="34" t="s">
        <v>12</v>
      </c>
      <c r="F39" s="35">
        <f t="shared" si="0"/>
        <v>2181948.1</v>
      </c>
      <c r="G39" s="35">
        <f>G40+G44+G48+G51+G54</f>
        <v>1037536.4</v>
      </c>
      <c r="H39" s="35">
        <f>H40+H44+H48+H51+H54</f>
        <v>1144411.7</v>
      </c>
      <c r="I39" s="35">
        <f>I40+I44+I48+I51+I54</f>
        <v>0</v>
      </c>
      <c r="J39" s="35">
        <f>K39+L39+M39</f>
        <v>618877.6</v>
      </c>
      <c r="K39" s="35">
        <f>K40+K44+K48+K51+K54</f>
        <v>168033.1</v>
      </c>
      <c r="L39" s="35">
        <f>L40+L44+L48+L51+L54</f>
        <v>450844.5</v>
      </c>
      <c r="M39" s="35">
        <f>M40+M44+M48+M51+M54</f>
        <v>0</v>
      </c>
      <c r="N39" s="35">
        <f t="shared" ref="N39:N40" si="28">O39+P39+Q39</f>
        <v>2103148</v>
      </c>
      <c r="O39" s="35">
        <f>O40+O44+O48+O51+O54</f>
        <v>927440.7</v>
      </c>
      <c r="P39" s="35">
        <f>P40+P44+P48+P51+P54</f>
        <v>1175707.3</v>
      </c>
      <c r="Q39" s="35">
        <f>Q40+Q44+Q48+Q51+Q54</f>
        <v>0</v>
      </c>
      <c r="R39" s="35">
        <f t="shared" ref="R39:R40" si="29">S39+T39+U39</f>
        <v>448550.5</v>
      </c>
      <c r="S39" s="35">
        <f>S40+S44+S48+S51+S54</f>
        <v>285945.59999999998</v>
      </c>
      <c r="T39" s="35">
        <f>T40+T44+T48+T51+T54</f>
        <v>162604.9</v>
      </c>
      <c r="U39" s="35">
        <f>U40+U44+U48+U51+U54</f>
        <v>0</v>
      </c>
      <c r="V39" s="36">
        <f t="shared" si="3"/>
        <v>0.28399999999999997</v>
      </c>
    </row>
    <row r="40" spans="1:101" ht="51.75" customHeight="1">
      <c r="A40" s="18" t="s">
        <v>28</v>
      </c>
      <c r="B40" s="37" t="s">
        <v>29</v>
      </c>
      <c r="C40" s="20" t="s">
        <v>12</v>
      </c>
      <c r="D40" s="20" t="s">
        <v>12</v>
      </c>
      <c r="E40" s="20" t="s">
        <v>12</v>
      </c>
      <c r="F40" s="21">
        <f t="shared" si="0"/>
        <v>367359.9</v>
      </c>
      <c r="G40" s="21">
        <f>SUM(G42:G43)</f>
        <v>283266.09999999998</v>
      </c>
      <c r="H40" s="21">
        <f>SUM(H42:H43)</f>
        <v>84093.8</v>
      </c>
      <c r="I40" s="21">
        <f>SUM(I42:I43)</f>
        <v>0</v>
      </c>
      <c r="J40" s="21">
        <f t="shared" ref="J40" si="30">K40+L40+M40</f>
        <v>198000</v>
      </c>
      <c r="K40" s="21">
        <f>SUM(K42:K43)</f>
        <v>113906.2</v>
      </c>
      <c r="L40" s="21">
        <f>SUM(L42:L43)</f>
        <v>84093.8</v>
      </c>
      <c r="M40" s="21">
        <f>SUM(M42:M43)</f>
        <v>0</v>
      </c>
      <c r="N40" s="21">
        <f t="shared" si="28"/>
        <v>370651.2</v>
      </c>
      <c r="O40" s="21">
        <f>SUM(O42:O43)</f>
        <v>290231.90000000002</v>
      </c>
      <c r="P40" s="21">
        <f>SUM(P42:P43)</f>
        <v>80419.3</v>
      </c>
      <c r="Q40" s="21">
        <f>SUM(Q42:Q43)</f>
        <v>0</v>
      </c>
      <c r="R40" s="21">
        <f t="shared" si="29"/>
        <v>370651.2</v>
      </c>
      <c r="S40" s="21">
        <f>SUM(S42:S43)</f>
        <v>278934.7</v>
      </c>
      <c r="T40" s="21">
        <f>SUM(T42:T43)</f>
        <v>91716.5</v>
      </c>
      <c r="U40" s="21">
        <f>SUM(U42:U43)</f>
        <v>0</v>
      </c>
      <c r="V40" s="28">
        <f t="shared" si="3"/>
        <v>0.53900000000000003</v>
      </c>
    </row>
    <row r="41" spans="1:101" ht="18.75" customHeight="1">
      <c r="A41" s="29"/>
      <c r="B41" s="30" t="s">
        <v>14</v>
      </c>
      <c r="C41" s="23"/>
      <c r="D41" s="23"/>
      <c r="E41" s="23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8"/>
    </row>
    <row r="42" spans="1:101" ht="52.5" customHeight="1">
      <c r="A42" s="29"/>
      <c r="B42" s="31" t="s">
        <v>139</v>
      </c>
      <c r="C42" s="25" t="s">
        <v>150</v>
      </c>
      <c r="D42" s="26" t="s">
        <v>15</v>
      </c>
      <c r="E42" s="25" t="s">
        <v>94</v>
      </c>
      <c r="F42" s="21">
        <f t="shared" si="0"/>
        <v>198000</v>
      </c>
      <c r="G42" s="57">
        <v>113906.2</v>
      </c>
      <c r="H42" s="57">
        <v>84093.8</v>
      </c>
      <c r="I42" s="57"/>
      <c r="J42" s="21">
        <f>SUM(K42:M42)</f>
        <v>198000</v>
      </c>
      <c r="K42" s="57">
        <v>113906.2</v>
      </c>
      <c r="L42" s="57">
        <v>84093.8</v>
      </c>
      <c r="M42" s="57"/>
      <c r="N42" s="21">
        <f t="shared" ref="N42:N44" si="31">O42+P42+Q42</f>
        <v>198000</v>
      </c>
      <c r="O42" s="57">
        <v>117580.7</v>
      </c>
      <c r="P42" s="57">
        <v>80419.3</v>
      </c>
      <c r="Q42" s="57"/>
      <c r="R42" s="21">
        <f t="shared" ref="R42:R44" si="32">S42+T42+U42</f>
        <v>198000</v>
      </c>
      <c r="S42" s="57">
        <v>106283.5</v>
      </c>
      <c r="T42" s="57">
        <v>91716.5</v>
      </c>
      <c r="U42" s="57"/>
      <c r="V42" s="28">
        <f t="shared" si="3"/>
        <v>1</v>
      </c>
    </row>
    <row r="43" spans="1:101" ht="51.75" customHeight="1">
      <c r="A43" s="29"/>
      <c r="B43" s="31" t="s">
        <v>30</v>
      </c>
      <c r="C43" s="25" t="s">
        <v>150</v>
      </c>
      <c r="D43" s="26" t="s">
        <v>15</v>
      </c>
      <c r="E43" s="25" t="s">
        <v>114</v>
      </c>
      <c r="F43" s="21">
        <f t="shared" si="0"/>
        <v>169359.9</v>
      </c>
      <c r="G43" s="57">
        <v>169359.9</v>
      </c>
      <c r="H43" s="57"/>
      <c r="I43" s="57"/>
      <c r="J43" s="21">
        <f>SUM(K43:M43)</f>
        <v>0</v>
      </c>
      <c r="K43" s="57">
        <v>0</v>
      </c>
      <c r="L43" s="57"/>
      <c r="M43" s="57"/>
      <c r="N43" s="21">
        <f t="shared" si="31"/>
        <v>172651.2</v>
      </c>
      <c r="O43" s="57">
        <v>172651.2</v>
      </c>
      <c r="P43" s="57"/>
      <c r="Q43" s="57"/>
      <c r="R43" s="21">
        <f t="shared" si="32"/>
        <v>172651.2</v>
      </c>
      <c r="S43" s="57">
        <v>172651.2</v>
      </c>
      <c r="T43" s="57"/>
      <c r="U43" s="57"/>
      <c r="V43" s="28">
        <f t="shared" si="3"/>
        <v>0</v>
      </c>
    </row>
    <row r="44" spans="1:101" ht="36.75" customHeight="1">
      <c r="A44" s="18" t="s">
        <v>31</v>
      </c>
      <c r="B44" s="38" t="s">
        <v>32</v>
      </c>
      <c r="C44" s="20" t="s">
        <v>12</v>
      </c>
      <c r="D44" s="20" t="s">
        <v>12</v>
      </c>
      <c r="E44" s="20" t="s">
        <v>12</v>
      </c>
      <c r="F44" s="21">
        <f t="shared" ref="F44:F92" si="33">G44+H44+I44</f>
        <v>146736.5</v>
      </c>
      <c r="G44" s="21">
        <f>SUM(G46:G47)</f>
        <v>4495</v>
      </c>
      <c r="H44" s="21">
        <f>SUM(H46:H47)</f>
        <v>142241.5</v>
      </c>
      <c r="I44" s="21">
        <f>SUM(I46:I47)</f>
        <v>0</v>
      </c>
      <c r="J44" s="21">
        <f t="shared" ref="J44" si="34">K44+L44+M44</f>
        <v>82991.199999999997</v>
      </c>
      <c r="K44" s="21">
        <f>SUM(K46:K47)</f>
        <v>2489.6999999999998</v>
      </c>
      <c r="L44" s="21">
        <f>SUM(L46:L47)</f>
        <v>80501.5</v>
      </c>
      <c r="M44" s="21">
        <f>SUM(M46:M47)</f>
        <v>0</v>
      </c>
      <c r="N44" s="21">
        <f t="shared" si="31"/>
        <v>66717.7</v>
      </c>
      <c r="O44" s="21">
        <f>SUM(O46:O47)</f>
        <v>2001.5</v>
      </c>
      <c r="P44" s="21">
        <f>SUM(P46:P47)</f>
        <v>64716.2</v>
      </c>
      <c r="Q44" s="21">
        <f>SUM(Q46:Q47)</f>
        <v>0</v>
      </c>
      <c r="R44" s="21">
        <f t="shared" si="32"/>
        <v>77899.3</v>
      </c>
      <c r="S44" s="21">
        <f>SUM(S46:S47)</f>
        <v>7010.9</v>
      </c>
      <c r="T44" s="21">
        <f>SUM(T46:T47)</f>
        <v>70888.399999999994</v>
      </c>
      <c r="U44" s="21">
        <f>SUM(U46:U47)</f>
        <v>0</v>
      </c>
      <c r="V44" s="28">
        <f t="shared" si="3"/>
        <v>0.56599999999999995</v>
      </c>
    </row>
    <row r="45" spans="1:101" ht="18.75">
      <c r="A45" s="29"/>
      <c r="B45" s="30" t="s">
        <v>14</v>
      </c>
      <c r="C45" s="23"/>
      <c r="D45" s="23"/>
      <c r="E45" s="23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8"/>
    </row>
    <row r="46" spans="1:101" s="43" customFormat="1" ht="54" customHeight="1">
      <c r="A46" s="39"/>
      <c r="B46" s="40" t="s">
        <v>33</v>
      </c>
      <c r="C46" s="41" t="s">
        <v>150</v>
      </c>
      <c r="D46" s="42" t="s">
        <v>15</v>
      </c>
      <c r="E46" s="41" t="s">
        <v>95</v>
      </c>
      <c r="F46" s="69">
        <f t="shared" si="33"/>
        <v>80413.3</v>
      </c>
      <c r="G46" s="72">
        <v>2505.3000000000002</v>
      </c>
      <c r="H46" s="72">
        <v>77908</v>
      </c>
      <c r="I46" s="72"/>
      <c r="J46" s="21">
        <f t="shared" ref="J46:J47" si="35">SUM(K46:M46)</f>
        <v>18337.400000000001</v>
      </c>
      <c r="K46" s="72">
        <v>550.1</v>
      </c>
      <c r="L46" s="72">
        <v>17787.3</v>
      </c>
      <c r="M46" s="72"/>
      <c r="N46" s="21">
        <f t="shared" ref="N46:N47" si="36">O46+P46+Q46</f>
        <v>0</v>
      </c>
      <c r="O46" s="72">
        <v>0</v>
      </c>
      <c r="P46" s="72">
        <v>0</v>
      </c>
      <c r="Q46" s="72"/>
      <c r="R46" s="21">
        <f t="shared" ref="R46:R47" si="37">S46+T46+U46</f>
        <v>0</v>
      </c>
      <c r="S46" s="72"/>
      <c r="T46" s="72"/>
      <c r="U46" s="72"/>
      <c r="V46" s="28">
        <f t="shared" si="3"/>
        <v>0.22800000000000001</v>
      </c>
      <c r="W46" s="83"/>
      <c r="X46" s="83"/>
      <c r="Y46" s="83"/>
      <c r="Z46" s="83"/>
      <c r="AA46" s="83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  <c r="BG46" s="83"/>
      <c r="BH46" s="83"/>
      <c r="BI46" s="83"/>
      <c r="BJ46" s="83"/>
      <c r="BK46" s="83"/>
      <c r="BL46" s="83"/>
      <c r="BM46" s="83"/>
      <c r="BN46" s="83"/>
      <c r="BO46" s="83"/>
      <c r="BP46" s="83"/>
      <c r="BQ46" s="83"/>
      <c r="BR46" s="83"/>
      <c r="BS46" s="83"/>
      <c r="BT46" s="83"/>
      <c r="BU46" s="83"/>
      <c r="BV46" s="83"/>
      <c r="BW46" s="83"/>
      <c r="BX46" s="83"/>
      <c r="BY46" s="83"/>
      <c r="BZ46" s="83"/>
      <c r="CA46" s="83"/>
      <c r="CB46" s="83"/>
      <c r="CC46" s="83"/>
      <c r="CD46" s="83"/>
      <c r="CE46" s="83"/>
      <c r="CF46" s="83"/>
      <c r="CG46" s="83"/>
      <c r="CH46" s="83"/>
      <c r="CI46" s="83"/>
      <c r="CJ46" s="83"/>
      <c r="CK46" s="83"/>
      <c r="CL46" s="83"/>
      <c r="CM46" s="83"/>
      <c r="CN46" s="83"/>
      <c r="CO46" s="83"/>
      <c r="CP46" s="83"/>
      <c r="CQ46" s="83"/>
      <c r="CR46" s="83"/>
      <c r="CS46" s="83"/>
      <c r="CT46" s="83"/>
      <c r="CU46" s="83"/>
      <c r="CV46" s="83"/>
      <c r="CW46" s="83"/>
    </row>
    <row r="47" spans="1:101" s="43" customFormat="1" ht="84" customHeight="1">
      <c r="A47" s="39"/>
      <c r="B47" s="40" t="s">
        <v>97</v>
      </c>
      <c r="C47" s="41" t="s">
        <v>150</v>
      </c>
      <c r="D47" s="42" t="s">
        <v>15</v>
      </c>
      <c r="E47" s="41" t="s">
        <v>96</v>
      </c>
      <c r="F47" s="69">
        <f t="shared" si="33"/>
        <v>66323.199999999997</v>
      </c>
      <c r="G47" s="72">
        <v>1989.7</v>
      </c>
      <c r="H47" s="72">
        <v>64333.5</v>
      </c>
      <c r="I47" s="72"/>
      <c r="J47" s="21">
        <f t="shared" si="35"/>
        <v>64653.8</v>
      </c>
      <c r="K47" s="72">
        <v>1939.6</v>
      </c>
      <c r="L47" s="72">
        <v>62714.2</v>
      </c>
      <c r="M47" s="72"/>
      <c r="N47" s="21">
        <f t="shared" si="36"/>
        <v>66717.7</v>
      </c>
      <c r="O47" s="72">
        <v>2001.5</v>
      </c>
      <c r="P47" s="72">
        <v>64716.2</v>
      </c>
      <c r="Q47" s="72"/>
      <c r="R47" s="21">
        <f t="shared" si="37"/>
        <v>77899.3</v>
      </c>
      <c r="S47" s="72">
        <v>7010.9</v>
      </c>
      <c r="T47" s="72">
        <v>70888.399999999994</v>
      </c>
      <c r="U47" s="72"/>
      <c r="V47" s="28">
        <f t="shared" si="3"/>
        <v>0.97499999999999998</v>
      </c>
      <c r="W47" s="83"/>
      <c r="X47" s="83"/>
      <c r="Y47" s="83"/>
      <c r="Z47" s="83"/>
      <c r="AA47" s="83"/>
      <c r="AB47" s="83"/>
      <c r="AC47" s="83"/>
      <c r="AD47" s="83"/>
      <c r="AE47" s="83"/>
      <c r="AF47" s="83"/>
      <c r="AG47" s="83"/>
      <c r="AH47" s="83"/>
      <c r="AI47" s="83"/>
      <c r="AJ47" s="83"/>
      <c r="AK47" s="83"/>
      <c r="AL47" s="83"/>
      <c r="AM47" s="83"/>
      <c r="AN47" s="83"/>
      <c r="AO47" s="83"/>
      <c r="AP47" s="83"/>
      <c r="AQ47" s="83"/>
      <c r="AR47" s="83"/>
      <c r="AS47" s="83"/>
      <c r="AT47" s="83"/>
      <c r="AU47" s="83"/>
      <c r="AV47" s="83"/>
      <c r="AW47" s="83"/>
      <c r="AX47" s="83"/>
      <c r="AY47" s="83"/>
      <c r="AZ47" s="83"/>
      <c r="BA47" s="83"/>
      <c r="BB47" s="83"/>
      <c r="BC47" s="83"/>
      <c r="BD47" s="83"/>
      <c r="BE47" s="83"/>
      <c r="BF47" s="83"/>
      <c r="BG47" s="83"/>
      <c r="BH47" s="83"/>
      <c r="BI47" s="83"/>
      <c r="BJ47" s="83"/>
      <c r="BK47" s="83"/>
      <c r="BL47" s="83"/>
      <c r="BM47" s="83"/>
      <c r="BN47" s="83"/>
      <c r="BO47" s="83"/>
      <c r="BP47" s="83"/>
      <c r="BQ47" s="83"/>
      <c r="BR47" s="83"/>
      <c r="BS47" s="83"/>
      <c r="BT47" s="83"/>
      <c r="BU47" s="83"/>
      <c r="BV47" s="83"/>
      <c r="BW47" s="83"/>
      <c r="BX47" s="83"/>
      <c r="BY47" s="83"/>
      <c r="BZ47" s="83"/>
      <c r="CA47" s="83"/>
      <c r="CB47" s="83"/>
      <c r="CC47" s="83"/>
      <c r="CD47" s="83"/>
      <c r="CE47" s="83"/>
      <c r="CF47" s="83"/>
      <c r="CG47" s="83"/>
      <c r="CH47" s="83"/>
      <c r="CI47" s="83"/>
      <c r="CJ47" s="83"/>
      <c r="CK47" s="83"/>
      <c r="CL47" s="83"/>
      <c r="CM47" s="83"/>
      <c r="CN47" s="83"/>
      <c r="CO47" s="83"/>
      <c r="CP47" s="83"/>
      <c r="CQ47" s="83"/>
      <c r="CR47" s="83"/>
      <c r="CS47" s="83"/>
      <c r="CT47" s="83"/>
      <c r="CU47" s="83"/>
      <c r="CV47" s="83"/>
      <c r="CW47" s="83"/>
    </row>
    <row r="48" spans="1:101" s="5" customFormat="1" ht="39.75" customHeight="1">
      <c r="A48" s="18" t="s">
        <v>34</v>
      </c>
      <c r="B48" s="37" t="s">
        <v>37</v>
      </c>
      <c r="C48" s="20" t="s">
        <v>12</v>
      </c>
      <c r="D48" s="20" t="s">
        <v>12</v>
      </c>
      <c r="E48" s="20" t="s">
        <v>12</v>
      </c>
      <c r="F48" s="21">
        <f>G48+H48+I48</f>
        <v>44907</v>
      </c>
      <c r="G48" s="21">
        <f t="shared" ref="G48:U48" si="38">SUM(G50:G50)</f>
        <v>1491.6</v>
      </c>
      <c r="H48" s="21">
        <f t="shared" si="38"/>
        <v>43415.4</v>
      </c>
      <c r="I48" s="21">
        <f t="shared" si="38"/>
        <v>0</v>
      </c>
      <c r="J48" s="21">
        <f t="shared" si="38"/>
        <v>12164.7</v>
      </c>
      <c r="K48" s="21">
        <f t="shared" si="38"/>
        <v>364.9</v>
      </c>
      <c r="L48" s="21">
        <f t="shared" si="38"/>
        <v>11799.8</v>
      </c>
      <c r="M48" s="21">
        <f t="shared" si="38"/>
        <v>0</v>
      </c>
      <c r="N48" s="21">
        <f t="shared" si="38"/>
        <v>0</v>
      </c>
      <c r="O48" s="21">
        <f t="shared" si="38"/>
        <v>0</v>
      </c>
      <c r="P48" s="21">
        <f t="shared" si="38"/>
        <v>0</v>
      </c>
      <c r="Q48" s="21">
        <f t="shared" si="38"/>
        <v>0</v>
      </c>
      <c r="R48" s="21">
        <f t="shared" si="38"/>
        <v>0</v>
      </c>
      <c r="S48" s="21">
        <f t="shared" si="38"/>
        <v>0</v>
      </c>
      <c r="T48" s="21">
        <f t="shared" si="38"/>
        <v>0</v>
      </c>
      <c r="U48" s="21">
        <f t="shared" si="38"/>
        <v>0</v>
      </c>
      <c r="V48" s="28">
        <f t="shared" si="3"/>
        <v>0.27100000000000002</v>
      </c>
      <c r="W48" s="83"/>
      <c r="X48" s="83"/>
      <c r="Y48" s="83"/>
      <c r="Z48" s="83"/>
      <c r="AA48" s="83"/>
      <c r="AB48" s="83"/>
      <c r="AC48" s="83"/>
      <c r="AD48" s="83"/>
      <c r="AE48" s="83"/>
      <c r="AF48" s="83"/>
      <c r="AG48" s="83"/>
      <c r="AH48" s="83"/>
      <c r="AI48" s="83"/>
      <c r="AJ48" s="83"/>
      <c r="AK48" s="83"/>
      <c r="AL48" s="83"/>
      <c r="AM48" s="83"/>
      <c r="AN48" s="83"/>
      <c r="AO48" s="83"/>
      <c r="AP48" s="83"/>
      <c r="AQ48" s="83"/>
      <c r="AR48" s="83"/>
      <c r="AS48" s="83"/>
      <c r="AT48" s="83"/>
      <c r="AU48" s="83"/>
      <c r="AV48" s="83"/>
      <c r="AW48" s="83"/>
      <c r="AX48" s="83"/>
      <c r="AY48" s="83"/>
      <c r="AZ48" s="83"/>
      <c r="BA48" s="83"/>
      <c r="BB48" s="83"/>
      <c r="BC48" s="83"/>
      <c r="BD48" s="83"/>
      <c r="BE48" s="83"/>
      <c r="BF48" s="83"/>
      <c r="BG48" s="83"/>
      <c r="BH48" s="83"/>
      <c r="BI48" s="83"/>
      <c r="BJ48" s="83"/>
      <c r="BK48" s="83"/>
      <c r="BL48" s="83"/>
      <c r="BM48" s="83"/>
      <c r="BN48" s="83"/>
      <c r="BO48" s="83"/>
      <c r="BP48" s="83"/>
      <c r="BQ48" s="83"/>
      <c r="BR48" s="83"/>
      <c r="BS48" s="83"/>
      <c r="BT48" s="83"/>
      <c r="BU48" s="83"/>
      <c r="BV48" s="83"/>
      <c r="BW48" s="83"/>
      <c r="BX48" s="83"/>
      <c r="BY48" s="83"/>
      <c r="BZ48" s="83"/>
      <c r="CA48" s="83"/>
      <c r="CB48" s="83"/>
      <c r="CC48" s="83"/>
      <c r="CD48" s="83"/>
      <c r="CE48" s="83"/>
      <c r="CF48" s="83"/>
      <c r="CG48" s="83"/>
      <c r="CH48" s="83"/>
      <c r="CI48" s="83"/>
      <c r="CJ48" s="83"/>
      <c r="CK48" s="83"/>
      <c r="CL48" s="83"/>
      <c r="CM48" s="83"/>
      <c r="CN48" s="83"/>
      <c r="CO48" s="83"/>
      <c r="CP48" s="83"/>
      <c r="CQ48" s="83"/>
      <c r="CR48" s="83"/>
      <c r="CS48" s="83"/>
      <c r="CT48" s="83"/>
      <c r="CU48" s="83"/>
      <c r="CV48" s="83"/>
      <c r="CW48" s="83"/>
    </row>
    <row r="49" spans="1:101" ht="18.75">
      <c r="A49" s="29"/>
      <c r="B49" s="30" t="s">
        <v>14</v>
      </c>
      <c r="C49" s="23"/>
      <c r="D49" s="23"/>
      <c r="E49" s="23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8"/>
    </row>
    <row r="50" spans="1:101" ht="57" customHeight="1">
      <c r="A50" s="29"/>
      <c r="B50" s="31" t="s">
        <v>98</v>
      </c>
      <c r="C50" s="25" t="s">
        <v>150</v>
      </c>
      <c r="D50" s="26" t="s">
        <v>15</v>
      </c>
      <c r="E50" s="25" t="s">
        <v>99</v>
      </c>
      <c r="F50" s="21">
        <f t="shared" si="33"/>
        <v>44907</v>
      </c>
      <c r="G50" s="57">
        <v>1491.6</v>
      </c>
      <c r="H50" s="57">
        <v>43415.4</v>
      </c>
      <c r="I50" s="57"/>
      <c r="J50" s="21">
        <f>K50+L50+M50</f>
        <v>12164.7</v>
      </c>
      <c r="K50" s="57">
        <v>364.9</v>
      </c>
      <c r="L50" s="57">
        <v>11799.8</v>
      </c>
      <c r="M50" s="57"/>
      <c r="N50" s="21">
        <f t="shared" ref="N50:N51" si="39">O50+P50+Q50</f>
        <v>0</v>
      </c>
      <c r="O50" s="57">
        <v>0</v>
      </c>
      <c r="P50" s="57">
        <v>0</v>
      </c>
      <c r="Q50" s="57"/>
      <c r="R50" s="21">
        <f t="shared" ref="R50:R51" si="40">S50+T50+U50</f>
        <v>0</v>
      </c>
      <c r="S50" s="57"/>
      <c r="T50" s="57"/>
      <c r="U50" s="57"/>
      <c r="V50" s="28">
        <f t="shared" si="3"/>
        <v>0.27100000000000002</v>
      </c>
    </row>
    <row r="51" spans="1:101" s="5" customFormat="1" ht="90" customHeight="1">
      <c r="A51" s="44" t="s">
        <v>35</v>
      </c>
      <c r="B51" s="38" t="s">
        <v>152</v>
      </c>
      <c r="C51" s="20" t="s">
        <v>12</v>
      </c>
      <c r="D51" s="20" t="s">
        <v>12</v>
      </c>
      <c r="E51" s="20" t="s">
        <v>12</v>
      </c>
      <c r="F51" s="21">
        <f>G51+H51+I51</f>
        <v>72548.2</v>
      </c>
      <c r="G51" s="21">
        <f>SUM(G53)</f>
        <v>3841</v>
      </c>
      <c r="H51" s="21">
        <f t="shared" ref="H51:I51" si="41">SUM(H53)</f>
        <v>68707.199999999997</v>
      </c>
      <c r="I51" s="21">
        <f t="shared" si="41"/>
        <v>0</v>
      </c>
      <c r="J51" s="21">
        <f t="shared" ref="J51" si="42">K51+L51+M51</f>
        <v>206.5</v>
      </c>
      <c r="K51" s="21">
        <f>K53</f>
        <v>6.2</v>
      </c>
      <c r="L51" s="21">
        <f>L53</f>
        <v>200.3</v>
      </c>
      <c r="M51" s="21">
        <f>SUM(M53:M63)</f>
        <v>0</v>
      </c>
      <c r="N51" s="21">
        <f t="shared" si="39"/>
        <v>0</v>
      </c>
      <c r="O51" s="21">
        <f>SUM(O53)</f>
        <v>0</v>
      </c>
      <c r="P51" s="21">
        <f>SUM(P53)</f>
        <v>0</v>
      </c>
      <c r="Q51" s="21">
        <f>SUM(Q53:Q63)</f>
        <v>0</v>
      </c>
      <c r="R51" s="21">
        <f t="shared" si="40"/>
        <v>0</v>
      </c>
      <c r="S51" s="21">
        <f>SUM(S53)</f>
        <v>0</v>
      </c>
      <c r="T51" s="21">
        <f>SUM(T53)</f>
        <v>0</v>
      </c>
      <c r="U51" s="21">
        <f>SUM(U53:U63)</f>
        <v>0</v>
      </c>
      <c r="V51" s="28">
        <f t="shared" si="3"/>
        <v>3.0000000000000001E-3</v>
      </c>
      <c r="W51" s="83"/>
      <c r="X51" s="83"/>
      <c r="Y51" s="83"/>
      <c r="Z51" s="83"/>
      <c r="AA51" s="83"/>
      <c r="AB51" s="83"/>
      <c r="AC51" s="83"/>
      <c r="AD51" s="83"/>
      <c r="AE51" s="83"/>
      <c r="AF51" s="83"/>
      <c r="AG51" s="83"/>
      <c r="AH51" s="83"/>
      <c r="AI51" s="83"/>
      <c r="AJ51" s="83"/>
      <c r="AK51" s="83"/>
      <c r="AL51" s="83"/>
      <c r="AM51" s="83"/>
      <c r="AN51" s="83"/>
      <c r="AO51" s="83"/>
      <c r="AP51" s="83"/>
      <c r="AQ51" s="83"/>
      <c r="AR51" s="83"/>
      <c r="AS51" s="83"/>
      <c r="AT51" s="83"/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  <c r="BG51" s="83"/>
      <c r="BH51" s="83"/>
      <c r="BI51" s="83"/>
      <c r="BJ51" s="83"/>
      <c r="BK51" s="83"/>
      <c r="BL51" s="83"/>
      <c r="BM51" s="83"/>
      <c r="BN51" s="83"/>
      <c r="BO51" s="83"/>
      <c r="BP51" s="83"/>
      <c r="BQ51" s="83"/>
      <c r="BR51" s="83"/>
      <c r="BS51" s="83"/>
      <c r="BT51" s="83"/>
      <c r="BU51" s="83"/>
      <c r="BV51" s="83"/>
      <c r="BW51" s="83"/>
      <c r="BX51" s="83"/>
      <c r="BY51" s="83"/>
      <c r="BZ51" s="83"/>
      <c r="CA51" s="83"/>
      <c r="CB51" s="83"/>
      <c r="CC51" s="83"/>
      <c r="CD51" s="83"/>
      <c r="CE51" s="83"/>
      <c r="CF51" s="83"/>
      <c r="CG51" s="83"/>
      <c r="CH51" s="83"/>
      <c r="CI51" s="83"/>
      <c r="CJ51" s="83"/>
      <c r="CK51" s="83"/>
      <c r="CL51" s="83"/>
      <c r="CM51" s="83"/>
      <c r="CN51" s="83"/>
      <c r="CO51" s="83"/>
      <c r="CP51" s="83"/>
      <c r="CQ51" s="83"/>
      <c r="CR51" s="83"/>
      <c r="CS51" s="83"/>
      <c r="CT51" s="83"/>
      <c r="CU51" s="83"/>
      <c r="CV51" s="83"/>
      <c r="CW51" s="83"/>
    </row>
    <row r="52" spans="1:101" ht="22.5" customHeight="1">
      <c r="A52" s="10"/>
      <c r="B52" s="30" t="s">
        <v>14</v>
      </c>
      <c r="C52" s="23"/>
      <c r="D52" s="23"/>
      <c r="E52" s="23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8"/>
    </row>
    <row r="53" spans="1:101" ht="80.25" customHeight="1">
      <c r="A53" s="7"/>
      <c r="B53" s="31" t="s">
        <v>36</v>
      </c>
      <c r="C53" s="25" t="s">
        <v>150</v>
      </c>
      <c r="D53" s="26" t="s">
        <v>15</v>
      </c>
      <c r="E53" s="25" t="s">
        <v>100</v>
      </c>
      <c r="F53" s="21">
        <f t="shared" si="33"/>
        <v>72548.2</v>
      </c>
      <c r="G53" s="57">
        <v>3841</v>
      </c>
      <c r="H53" s="57">
        <v>68707.199999999997</v>
      </c>
      <c r="I53" s="57"/>
      <c r="J53" s="21">
        <f>SUM(K53:M53)</f>
        <v>206.5</v>
      </c>
      <c r="K53" s="57">
        <v>6.2</v>
      </c>
      <c r="L53" s="57">
        <v>200.3</v>
      </c>
      <c r="M53" s="57"/>
      <c r="N53" s="21">
        <f t="shared" ref="N53:N66" si="43">O53+P53+Q53</f>
        <v>0</v>
      </c>
      <c r="O53" s="57">
        <v>0</v>
      </c>
      <c r="P53" s="57">
        <v>0</v>
      </c>
      <c r="Q53" s="57"/>
      <c r="R53" s="21">
        <f t="shared" ref="R53:R66" si="44">S53+T53+U53</f>
        <v>0</v>
      </c>
      <c r="S53" s="57">
        <v>0</v>
      </c>
      <c r="T53" s="57"/>
      <c r="U53" s="57"/>
      <c r="V53" s="28">
        <f t="shared" si="3"/>
        <v>3.0000000000000001E-3</v>
      </c>
    </row>
    <row r="54" spans="1:101" ht="46.5" customHeight="1">
      <c r="A54" s="7" t="s">
        <v>153</v>
      </c>
      <c r="B54" s="19" t="s">
        <v>154</v>
      </c>
      <c r="C54" s="63" t="s">
        <v>12</v>
      </c>
      <c r="D54" s="66" t="s">
        <v>12</v>
      </c>
      <c r="E54" s="63" t="s">
        <v>12</v>
      </c>
      <c r="F54" s="21">
        <f>G54+H54+I54</f>
        <v>1550396.5</v>
      </c>
      <c r="G54" s="21">
        <f>SUM(G56:G65)</f>
        <v>744442.7</v>
      </c>
      <c r="H54" s="21">
        <f t="shared" ref="H54:I54" si="45">SUM(H56:H65)</f>
        <v>805953.8</v>
      </c>
      <c r="I54" s="21">
        <f t="shared" si="45"/>
        <v>0</v>
      </c>
      <c r="J54" s="21">
        <f>K54+L54+M54</f>
        <v>325515.2</v>
      </c>
      <c r="K54" s="21">
        <f>SUM(K56:K65)</f>
        <v>51266.1</v>
      </c>
      <c r="L54" s="21">
        <f>SUM(L56:L65)</f>
        <v>274249.09999999998</v>
      </c>
      <c r="M54" s="21">
        <f t="shared" ref="M54" si="46">SUM(M56:M65)</f>
        <v>0</v>
      </c>
      <c r="N54" s="21">
        <f>O54+P54+Q54</f>
        <v>1665779.1</v>
      </c>
      <c r="O54" s="21">
        <f>SUM(O56:O65)</f>
        <v>635207.30000000005</v>
      </c>
      <c r="P54" s="21">
        <f t="shared" ref="P54:Q54" si="47">SUM(P56:P65)</f>
        <v>1030571.8</v>
      </c>
      <c r="Q54" s="21">
        <f t="shared" si="47"/>
        <v>0</v>
      </c>
      <c r="R54" s="21">
        <f>S54+T54+U54</f>
        <v>0</v>
      </c>
      <c r="S54" s="21">
        <f>SUM(S56:S65)</f>
        <v>0</v>
      </c>
      <c r="T54" s="21">
        <f t="shared" ref="T54:U54" si="48">SUM(T56:T65)</f>
        <v>0</v>
      </c>
      <c r="U54" s="21">
        <f t="shared" si="48"/>
        <v>0</v>
      </c>
      <c r="V54" s="28">
        <f t="shared" si="3"/>
        <v>0.21</v>
      </c>
    </row>
    <row r="55" spans="1:101" ht="22.5" customHeight="1">
      <c r="A55" s="7"/>
      <c r="B55" s="22" t="s">
        <v>14</v>
      </c>
      <c r="C55" s="63"/>
      <c r="D55" s="66"/>
      <c r="E55" s="63"/>
      <c r="F55" s="21"/>
      <c r="G55" s="57"/>
      <c r="H55" s="57"/>
      <c r="I55" s="57"/>
      <c r="J55" s="21"/>
      <c r="K55" s="57"/>
      <c r="L55" s="57"/>
      <c r="M55" s="57"/>
      <c r="N55" s="21"/>
      <c r="O55" s="57"/>
      <c r="P55" s="57"/>
      <c r="Q55" s="57"/>
      <c r="R55" s="21"/>
      <c r="S55" s="57"/>
      <c r="T55" s="57"/>
      <c r="U55" s="57"/>
      <c r="V55" s="28"/>
    </row>
    <row r="56" spans="1:101" ht="74.25" customHeight="1">
      <c r="A56" s="18"/>
      <c r="B56" s="75" t="s">
        <v>160</v>
      </c>
      <c r="C56" s="63" t="s">
        <v>151</v>
      </c>
      <c r="D56" s="66" t="s">
        <v>16</v>
      </c>
      <c r="E56" s="94" t="s">
        <v>155</v>
      </c>
      <c r="F56" s="21">
        <f>G56+H56+I56</f>
        <v>193781.5</v>
      </c>
      <c r="G56" s="57">
        <v>8191.8</v>
      </c>
      <c r="H56" s="57">
        <v>185589.7</v>
      </c>
      <c r="I56" s="57"/>
      <c r="J56" s="21">
        <f t="shared" ref="J56:J60" si="49">SUM(K56:M56)</f>
        <v>16926</v>
      </c>
      <c r="K56" s="57">
        <v>715.5</v>
      </c>
      <c r="L56" s="57">
        <v>16210.5</v>
      </c>
      <c r="M56" s="57"/>
      <c r="N56" s="21">
        <f t="shared" si="43"/>
        <v>436236.5</v>
      </c>
      <c r="O56" s="57">
        <v>18441.2</v>
      </c>
      <c r="P56" s="57">
        <v>417795.3</v>
      </c>
      <c r="Q56" s="57"/>
      <c r="R56" s="21">
        <f t="shared" si="44"/>
        <v>0</v>
      </c>
      <c r="S56" s="57">
        <v>0</v>
      </c>
      <c r="T56" s="57">
        <v>0</v>
      </c>
      <c r="U56" s="57"/>
      <c r="V56" s="28">
        <f t="shared" si="3"/>
        <v>8.6999999999999994E-2</v>
      </c>
    </row>
    <row r="57" spans="1:101" ht="89.25" customHeight="1">
      <c r="A57" s="18"/>
      <c r="B57" s="31" t="s">
        <v>160</v>
      </c>
      <c r="C57" s="25" t="s">
        <v>165</v>
      </c>
      <c r="D57" s="26" t="s">
        <v>106</v>
      </c>
      <c r="E57" s="25" t="s">
        <v>155</v>
      </c>
      <c r="F57" s="21">
        <f t="shared" ref="F57:F62" si="50">G57+H57+I57</f>
        <v>103463.4</v>
      </c>
      <c r="G57" s="57">
        <v>4373.7</v>
      </c>
      <c r="H57" s="57">
        <v>99089.7</v>
      </c>
      <c r="I57" s="57"/>
      <c r="J57" s="21">
        <f t="shared" si="49"/>
        <v>54724.800000000003</v>
      </c>
      <c r="K57" s="57">
        <v>2313.4</v>
      </c>
      <c r="L57" s="57">
        <v>52411.4</v>
      </c>
      <c r="M57" s="57"/>
      <c r="N57" s="21">
        <f t="shared" si="43"/>
        <v>0</v>
      </c>
      <c r="O57" s="57">
        <v>0</v>
      </c>
      <c r="P57" s="57">
        <v>0</v>
      </c>
      <c r="Q57" s="57"/>
      <c r="R57" s="21">
        <f t="shared" si="44"/>
        <v>0</v>
      </c>
      <c r="S57" s="57">
        <v>0</v>
      </c>
      <c r="T57" s="57">
        <v>0</v>
      </c>
      <c r="U57" s="57"/>
      <c r="V57" s="28">
        <f t="shared" si="3"/>
        <v>0.52900000000000003</v>
      </c>
    </row>
    <row r="58" spans="1:101" ht="86.25" customHeight="1">
      <c r="A58" s="18"/>
      <c r="B58" s="31" t="s">
        <v>160</v>
      </c>
      <c r="C58" s="25" t="s">
        <v>165</v>
      </c>
      <c r="D58" s="93" t="s">
        <v>106</v>
      </c>
      <c r="E58" s="25" t="s">
        <v>299</v>
      </c>
      <c r="F58" s="21">
        <f t="shared" si="50"/>
        <v>95523</v>
      </c>
      <c r="G58" s="57">
        <v>95523</v>
      </c>
      <c r="H58" s="57"/>
      <c r="I58" s="57"/>
      <c r="J58" s="21">
        <f t="shared" si="49"/>
        <v>27899.1</v>
      </c>
      <c r="K58" s="57">
        <v>27899.1</v>
      </c>
      <c r="L58" s="57"/>
      <c r="M58" s="57"/>
      <c r="N58" s="21">
        <f t="shared" si="43"/>
        <v>0</v>
      </c>
      <c r="O58" s="57"/>
      <c r="P58" s="57"/>
      <c r="Q58" s="57"/>
      <c r="R58" s="21">
        <f t="shared" si="44"/>
        <v>0</v>
      </c>
      <c r="S58" s="57"/>
      <c r="T58" s="57"/>
      <c r="U58" s="57"/>
      <c r="V58" s="28">
        <f t="shared" si="3"/>
        <v>0.29199999999999998</v>
      </c>
    </row>
    <row r="59" spans="1:101" ht="157.5" customHeight="1">
      <c r="A59" s="18"/>
      <c r="B59" s="31" t="s">
        <v>359</v>
      </c>
      <c r="C59" s="25" t="s">
        <v>150</v>
      </c>
      <c r="D59" s="93" t="s">
        <v>15</v>
      </c>
      <c r="E59" s="25" t="s">
        <v>360</v>
      </c>
      <c r="F59" s="21">
        <f t="shared" si="50"/>
        <v>13080.5</v>
      </c>
      <c r="G59" s="57">
        <v>13080.5</v>
      </c>
      <c r="H59" s="57"/>
      <c r="I59" s="57"/>
      <c r="J59" s="21">
        <f t="shared" si="49"/>
        <v>0</v>
      </c>
      <c r="K59" s="57"/>
      <c r="L59" s="57"/>
      <c r="M59" s="57"/>
      <c r="N59" s="21">
        <f t="shared" si="43"/>
        <v>0</v>
      </c>
      <c r="O59" s="57"/>
      <c r="P59" s="57"/>
      <c r="Q59" s="57"/>
      <c r="R59" s="21">
        <f t="shared" si="44"/>
        <v>0</v>
      </c>
      <c r="S59" s="57"/>
      <c r="T59" s="57"/>
      <c r="U59" s="57"/>
      <c r="V59" s="28">
        <f t="shared" si="3"/>
        <v>0</v>
      </c>
    </row>
    <row r="60" spans="1:101" ht="75.75" customHeight="1">
      <c r="A60" s="18"/>
      <c r="B60" s="31" t="s">
        <v>161</v>
      </c>
      <c r="C60" s="25" t="s">
        <v>150</v>
      </c>
      <c r="D60" s="26" t="s">
        <v>15</v>
      </c>
      <c r="E60" s="25" t="s">
        <v>156</v>
      </c>
      <c r="F60" s="21">
        <f t="shared" si="50"/>
        <v>34009.1</v>
      </c>
      <c r="G60" s="57">
        <v>1437.7</v>
      </c>
      <c r="H60" s="57">
        <v>32571.4</v>
      </c>
      <c r="I60" s="57"/>
      <c r="J60" s="21">
        <f t="shared" si="49"/>
        <v>32479.3</v>
      </c>
      <c r="K60" s="57">
        <v>1373</v>
      </c>
      <c r="L60" s="57">
        <v>31106.3</v>
      </c>
      <c r="M60" s="57"/>
      <c r="N60" s="21">
        <f t="shared" si="43"/>
        <v>36167.199999999997</v>
      </c>
      <c r="O60" s="57">
        <v>1528.9</v>
      </c>
      <c r="P60" s="57">
        <v>34638.300000000003</v>
      </c>
      <c r="Q60" s="57"/>
      <c r="R60" s="21">
        <f t="shared" si="44"/>
        <v>0</v>
      </c>
      <c r="S60" s="57">
        <v>0</v>
      </c>
      <c r="T60" s="57">
        <v>0</v>
      </c>
      <c r="U60" s="57"/>
      <c r="V60" s="28">
        <f t="shared" si="3"/>
        <v>0.95499999999999996</v>
      </c>
    </row>
    <row r="61" spans="1:101" ht="130.5" customHeight="1">
      <c r="A61" s="18"/>
      <c r="B61" s="31" t="s">
        <v>162</v>
      </c>
      <c r="C61" s="25" t="s">
        <v>150</v>
      </c>
      <c r="D61" s="26" t="s">
        <v>15</v>
      </c>
      <c r="E61" s="25" t="s">
        <v>157</v>
      </c>
      <c r="F61" s="21">
        <f t="shared" si="50"/>
        <v>0</v>
      </c>
      <c r="G61" s="57">
        <v>0</v>
      </c>
      <c r="H61" s="57">
        <v>0</v>
      </c>
      <c r="I61" s="57"/>
      <c r="J61" s="21">
        <f>SUM(K61:M61)</f>
        <v>0</v>
      </c>
      <c r="K61" s="57">
        <v>0</v>
      </c>
      <c r="L61" s="111">
        <v>0</v>
      </c>
      <c r="M61" s="57"/>
      <c r="N61" s="21">
        <f t="shared" si="43"/>
        <v>5488.3</v>
      </c>
      <c r="O61" s="57">
        <v>232</v>
      </c>
      <c r="P61" s="57">
        <v>5256.3</v>
      </c>
      <c r="Q61" s="57"/>
      <c r="R61" s="21">
        <f t="shared" si="44"/>
        <v>0</v>
      </c>
      <c r="S61" s="57">
        <v>0</v>
      </c>
      <c r="T61" s="57">
        <v>0</v>
      </c>
      <c r="U61" s="57"/>
      <c r="V61" s="28" t="e">
        <f t="shared" si="3"/>
        <v>#DIV/0!</v>
      </c>
    </row>
    <row r="62" spans="1:101" ht="162.75" customHeight="1">
      <c r="A62" s="18"/>
      <c r="B62" s="31" t="s">
        <v>163</v>
      </c>
      <c r="C62" s="25" t="s">
        <v>150</v>
      </c>
      <c r="D62" s="26" t="s">
        <v>15</v>
      </c>
      <c r="E62" s="25" t="s">
        <v>158</v>
      </c>
      <c r="F62" s="21">
        <f t="shared" si="50"/>
        <v>0</v>
      </c>
      <c r="G62" s="57">
        <v>0</v>
      </c>
      <c r="H62" s="57">
        <v>0</v>
      </c>
      <c r="I62" s="57"/>
      <c r="J62" s="21">
        <f t="shared" ref="J62:J65" si="51">SUM(K62:M62)</f>
        <v>0</v>
      </c>
      <c r="K62" s="57">
        <v>0</v>
      </c>
      <c r="L62" s="57">
        <v>0</v>
      </c>
      <c r="M62" s="57"/>
      <c r="N62" s="21">
        <f t="shared" si="43"/>
        <v>32639.200000000001</v>
      </c>
      <c r="O62" s="57">
        <v>1379.8</v>
      </c>
      <c r="P62" s="57">
        <v>31259.4</v>
      </c>
      <c r="Q62" s="57"/>
      <c r="R62" s="21">
        <f t="shared" si="44"/>
        <v>0</v>
      </c>
      <c r="S62" s="57">
        <v>0</v>
      </c>
      <c r="T62" s="57">
        <v>0</v>
      </c>
      <c r="U62" s="57"/>
      <c r="V62" s="28" t="e">
        <f t="shared" si="3"/>
        <v>#DIV/0!</v>
      </c>
    </row>
    <row r="63" spans="1:101" ht="77.25" customHeight="1">
      <c r="A63" s="18"/>
      <c r="B63" s="31" t="s">
        <v>164</v>
      </c>
      <c r="C63" s="25" t="s">
        <v>151</v>
      </c>
      <c r="D63" s="26" t="s">
        <v>16</v>
      </c>
      <c r="E63" s="63" t="s">
        <v>159</v>
      </c>
      <c r="F63" s="21">
        <f t="shared" ref="F63:F65" si="52">G63+H63+I63</f>
        <v>510274</v>
      </c>
      <c r="G63" s="57">
        <v>21571</v>
      </c>
      <c r="H63" s="57">
        <v>488703</v>
      </c>
      <c r="I63" s="57"/>
      <c r="J63" s="21">
        <f t="shared" si="51"/>
        <v>182224.1</v>
      </c>
      <c r="K63" s="57">
        <v>7703.22</v>
      </c>
      <c r="L63" s="57">
        <v>174520.88</v>
      </c>
      <c r="M63" s="57"/>
      <c r="N63" s="21">
        <f t="shared" ref="N63:N65" si="53">O63+P63+Q63</f>
        <v>565529.30000000005</v>
      </c>
      <c r="O63" s="57">
        <v>23906.799999999999</v>
      </c>
      <c r="P63" s="57">
        <v>541622.5</v>
      </c>
      <c r="Q63" s="57"/>
      <c r="R63" s="21">
        <f t="shared" ref="R63:R65" si="54">S63+T63+U63</f>
        <v>0</v>
      </c>
      <c r="S63" s="57">
        <v>0</v>
      </c>
      <c r="T63" s="57">
        <v>0</v>
      </c>
      <c r="U63" s="57"/>
      <c r="V63" s="28">
        <f t="shared" si="3"/>
        <v>0.35699999999999998</v>
      </c>
    </row>
    <row r="64" spans="1:101" ht="77.25" customHeight="1">
      <c r="A64" s="18"/>
      <c r="B64" s="31" t="s">
        <v>164</v>
      </c>
      <c r="C64" s="25" t="s">
        <v>151</v>
      </c>
      <c r="D64" s="93" t="s">
        <v>16</v>
      </c>
      <c r="E64" s="63" t="s">
        <v>300</v>
      </c>
      <c r="F64" s="21">
        <f t="shared" si="52"/>
        <v>600265</v>
      </c>
      <c r="G64" s="57">
        <v>600265</v>
      </c>
      <c r="H64" s="57"/>
      <c r="I64" s="57"/>
      <c r="J64" s="21">
        <f t="shared" si="51"/>
        <v>11261.9</v>
      </c>
      <c r="K64" s="57">
        <v>11261.9</v>
      </c>
      <c r="L64" s="57"/>
      <c r="M64" s="57"/>
      <c r="N64" s="21">
        <f t="shared" si="53"/>
        <v>24835.8</v>
      </c>
      <c r="O64" s="57">
        <v>24835.8</v>
      </c>
      <c r="P64" s="57"/>
      <c r="Q64" s="57"/>
      <c r="R64" s="21">
        <f t="shared" si="54"/>
        <v>0</v>
      </c>
      <c r="S64" s="57"/>
      <c r="T64" s="57"/>
      <c r="U64" s="57"/>
      <c r="V64" s="28">
        <f t="shared" si="3"/>
        <v>1.9E-2</v>
      </c>
    </row>
    <row r="65" spans="1:27" ht="73.5" customHeight="1">
      <c r="A65" s="18"/>
      <c r="B65" s="31" t="s">
        <v>164</v>
      </c>
      <c r="C65" s="25" t="s">
        <v>150</v>
      </c>
      <c r="D65" s="93" t="s">
        <v>15</v>
      </c>
      <c r="E65" s="63" t="s">
        <v>300</v>
      </c>
      <c r="F65" s="21">
        <f t="shared" si="52"/>
        <v>0</v>
      </c>
      <c r="G65" s="57"/>
      <c r="H65" s="57"/>
      <c r="I65" s="57"/>
      <c r="J65" s="21">
        <f t="shared" si="51"/>
        <v>0</v>
      </c>
      <c r="K65" s="57"/>
      <c r="L65" s="57"/>
      <c r="M65" s="57"/>
      <c r="N65" s="21">
        <f t="shared" si="53"/>
        <v>564882.80000000005</v>
      </c>
      <c r="O65" s="57">
        <v>564882.80000000005</v>
      </c>
      <c r="P65" s="57"/>
      <c r="Q65" s="57"/>
      <c r="R65" s="21">
        <f t="shared" si="54"/>
        <v>0</v>
      </c>
      <c r="S65" s="57"/>
      <c r="T65" s="57"/>
      <c r="U65" s="57"/>
      <c r="V65" s="28" t="e">
        <f t="shared" si="3"/>
        <v>#DIV/0!</v>
      </c>
    </row>
    <row r="66" spans="1:27" ht="24" customHeight="1">
      <c r="A66" s="13" t="s">
        <v>38</v>
      </c>
      <c r="B66" s="14" t="s">
        <v>39</v>
      </c>
      <c r="C66" s="34" t="s">
        <v>12</v>
      </c>
      <c r="D66" s="34" t="s">
        <v>12</v>
      </c>
      <c r="E66" s="34" t="s">
        <v>12</v>
      </c>
      <c r="F66" s="35">
        <f>G66+H66+I66</f>
        <v>1789422.1</v>
      </c>
      <c r="G66" s="35">
        <f>G67+G79+G83+G87+G90</f>
        <v>859855.7</v>
      </c>
      <c r="H66" s="35">
        <f>H67+H79+H83+H87+H90</f>
        <v>919927.6</v>
      </c>
      <c r="I66" s="35">
        <f>I67+I79+I83+I87+I90</f>
        <v>9638.7999999999993</v>
      </c>
      <c r="J66" s="35">
        <f>K66+L66+M66</f>
        <v>711619.3</v>
      </c>
      <c r="K66" s="35">
        <f>K67+K79+K83+K87+K90</f>
        <v>68599.899999999994</v>
      </c>
      <c r="L66" s="35">
        <f>L67+L79+L83+L87+L90</f>
        <v>642382.1</v>
      </c>
      <c r="M66" s="35">
        <f>M67+M79+M83+M87+M90</f>
        <v>637.29999999999995</v>
      </c>
      <c r="N66" s="35">
        <f t="shared" si="43"/>
        <v>180637.5</v>
      </c>
      <c r="O66" s="35">
        <f>O67+O79+O83+O87+O90</f>
        <v>52419.1</v>
      </c>
      <c r="P66" s="35">
        <f>P67+P79+P83+P87+P90</f>
        <v>78218.399999999994</v>
      </c>
      <c r="Q66" s="35">
        <f>Q67+Q79+Q83+Q87+Q90</f>
        <v>50000</v>
      </c>
      <c r="R66" s="35">
        <f t="shared" si="44"/>
        <v>97475.6</v>
      </c>
      <c r="S66" s="35">
        <f>S67+S79+S83+S87+S90</f>
        <v>8772.7999999999993</v>
      </c>
      <c r="T66" s="35">
        <f>T67+T79+T83+T87+T90</f>
        <v>88702.8</v>
      </c>
      <c r="U66" s="35">
        <f>U67+U79+U83+U87+U90</f>
        <v>0</v>
      </c>
      <c r="V66" s="36">
        <f t="shared" si="3"/>
        <v>0.39800000000000002</v>
      </c>
    </row>
    <row r="67" spans="1:27" ht="42.75" customHeight="1">
      <c r="A67" s="7" t="s">
        <v>40</v>
      </c>
      <c r="B67" s="38" t="s">
        <v>41</v>
      </c>
      <c r="C67" s="46" t="s">
        <v>12</v>
      </c>
      <c r="D67" s="46" t="s">
        <v>12</v>
      </c>
      <c r="E67" s="50" t="s">
        <v>12</v>
      </c>
      <c r="F67" s="21">
        <f t="shared" si="33"/>
        <v>1502284.9</v>
      </c>
      <c r="G67" s="21">
        <f>SUM(G69:G78)</f>
        <v>849239.9</v>
      </c>
      <c r="H67" s="21">
        <f>SUM(H69:H78)</f>
        <v>644320.1</v>
      </c>
      <c r="I67" s="21">
        <f>SUM(I69:I78)</f>
        <v>8724.9</v>
      </c>
      <c r="J67" s="21">
        <f>K67+L67+M67</f>
        <v>639173.30000000005</v>
      </c>
      <c r="K67" s="21">
        <f>SUM(K69:K78)</f>
        <v>64580.800000000003</v>
      </c>
      <c r="L67" s="21">
        <f>SUM(L69:L78)</f>
        <v>573955.19999999995</v>
      </c>
      <c r="M67" s="21">
        <f>SUM(M69:M78)</f>
        <v>637.29999999999995</v>
      </c>
      <c r="N67" s="21">
        <f>O67+P67+Q67</f>
        <v>100000</v>
      </c>
      <c r="O67" s="21">
        <f>SUM(O69:O78)</f>
        <v>50000</v>
      </c>
      <c r="P67" s="21">
        <f>SUM(P69:P78)</f>
        <v>0</v>
      </c>
      <c r="Q67" s="21">
        <f>SUM(Q69:Q78)</f>
        <v>50000</v>
      </c>
      <c r="R67" s="21">
        <f>SUM(R69:R77)</f>
        <v>0</v>
      </c>
      <c r="S67" s="21">
        <f>SUM(S69:S78)</f>
        <v>0</v>
      </c>
      <c r="T67" s="21">
        <f>SUM(T69:T78)</f>
        <v>0</v>
      </c>
      <c r="U67" s="21">
        <f>SUM(U69:U78)</f>
        <v>0</v>
      </c>
      <c r="V67" s="28">
        <f t="shared" si="3"/>
        <v>0.42499999999999999</v>
      </c>
      <c r="X67" s="85"/>
      <c r="Y67" s="85"/>
      <c r="Z67" s="85"/>
      <c r="AA67" s="85"/>
    </row>
    <row r="68" spans="1:27" ht="18.75">
      <c r="A68" s="29"/>
      <c r="B68" s="30" t="s">
        <v>14</v>
      </c>
      <c r="C68" s="23"/>
      <c r="D68" s="23"/>
      <c r="E68" s="23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21"/>
      <c r="Q68" s="21"/>
      <c r="R68" s="21"/>
      <c r="S68" s="21"/>
      <c r="T68" s="21"/>
      <c r="U68" s="21"/>
      <c r="V68" s="28"/>
      <c r="X68" s="85"/>
    </row>
    <row r="69" spans="1:27" ht="102" customHeight="1">
      <c r="A69" s="29"/>
      <c r="B69" s="31" t="s">
        <v>215</v>
      </c>
      <c r="C69" s="63" t="s">
        <v>168</v>
      </c>
      <c r="D69" s="94" t="s">
        <v>346</v>
      </c>
      <c r="E69" s="47" t="s">
        <v>214</v>
      </c>
      <c r="F69" s="21">
        <f t="shared" si="33"/>
        <v>42347</v>
      </c>
      <c r="G69" s="57">
        <v>1270.4000000000001</v>
      </c>
      <c r="H69" s="57">
        <v>41076.6</v>
      </c>
      <c r="I69" s="57"/>
      <c r="J69" s="21">
        <f t="shared" ref="J69:J78" si="55">K69+L69+M69</f>
        <v>1863.9</v>
      </c>
      <c r="K69" s="57">
        <v>55.92</v>
      </c>
      <c r="L69" s="57">
        <v>1807.99</v>
      </c>
      <c r="M69" s="57"/>
      <c r="N69" s="21">
        <f t="shared" ref="N69:N79" si="56">O69+P69+Q69</f>
        <v>0</v>
      </c>
      <c r="O69" s="57">
        <v>0</v>
      </c>
      <c r="P69" s="57">
        <v>0</v>
      </c>
      <c r="Q69" s="57"/>
      <c r="R69" s="21">
        <f t="shared" ref="R69:R79" si="57">S69+T69+U69</f>
        <v>0</v>
      </c>
      <c r="S69" s="57">
        <v>0</v>
      </c>
      <c r="T69" s="57"/>
      <c r="U69" s="57"/>
      <c r="V69" s="28">
        <f t="shared" si="3"/>
        <v>4.3999999999999997E-2</v>
      </c>
    </row>
    <row r="70" spans="1:27" ht="93.75" customHeight="1">
      <c r="A70" s="29"/>
      <c r="B70" s="31" t="s">
        <v>308</v>
      </c>
      <c r="C70" s="63" t="s">
        <v>151</v>
      </c>
      <c r="D70" s="94" t="s">
        <v>16</v>
      </c>
      <c r="E70" s="47" t="s">
        <v>307</v>
      </c>
      <c r="F70" s="21">
        <f t="shared" si="33"/>
        <v>213549.3</v>
      </c>
      <c r="G70" s="57">
        <v>213549.3</v>
      </c>
      <c r="H70" s="57"/>
      <c r="I70" s="57"/>
      <c r="J70" s="21">
        <f t="shared" si="55"/>
        <v>0</v>
      </c>
      <c r="K70" s="57"/>
      <c r="L70" s="57"/>
      <c r="M70" s="57"/>
      <c r="N70" s="21">
        <f t="shared" si="56"/>
        <v>0</v>
      </c>
      <c r="O70" s="57"/>
      <c r="P70" s="57"/>
      <c r="Q70" s="57"/>
      <c r="R70" s="21">
        <f t="shared" si="57"/>
        <v>0</v>
      </c>
      <c r="S70" s="57"/>
      <c r="T70" s="57"/>
      <c r="U70" s="57"/>
      <c r="V70" s="28">
        <f t="shared" si="3"/>
        <v>0</v>
      </c>
    </row>
    <row r="71" spans="1:27" ht="82.5" customHeight="1">
      <c r="A71" s="29"/>
      <c r="B71" s="31" t="s">
        <v>217</v>
      </c>
      <c r="C71" s="63" t="s">
        <v>151</v>
      </c>
      <c r="D71" s="94" t="s">
        <v>16</v>
      </c>
      <c r="E71" s="47" t="s">
        <v>216</v>
      </c>
      <c r="F71" s="21">
        <f t="shared" si="33"/>
        <v>3000</v>
      </c>
      <c r="G71" s="57">
        <v>0</v>
      </c>
      <c r="H71" s="57"/>
      <c r="I71" s="57">
        <v>3000</v>
      </c>
      <c r="J71" s="21">
        <f t="shared" si="55"/>
        <v>0</v>
      </c>
      <c r="K71" s="57"/>
      <c r="L71" s="57"/>
      <c r="M71" s="57">
        <v>0</v>
      </c>
      <c r="N71" s="21">
        <f t="shared" si="56"/>
        <v>0</v>
      </c>
      <c r="O71" s="57"/>
      <c r="P71" s="57"/>
      <c r="Q71" s="57"/>
      <c r="R71" s="21">
        <f t="shared" si="57"/>
        <v>0</v>
      </c>
      <c r="S71" s="57"/>
      <c r="T71" s="57"/>
      <c r="U71" s="57"/>
      <c r="V71" s="28">
        <f t="shared" si="3"/>
        <v>0</v>
      </c>
    </row>
    <row r="72" spans="1:27" ht="99.75" customHeight="1">
      <c r="A72" s="29"/>
      <c r="B72" s="31" t="s">
        <v>194</v>
      </c>
      <c r="C72" s="63" t="s">
        <v>168</v>
      </c>
      <c r="D72" s="94" t="s">
        <v>346</v>
      </c>
      <c r="E72" s="47" t="s">
        <v>193</v>
      </c>
      <c r="F72" s="21">
        <f t="shared" ref="F72" si="58">G72+H72+I72</f>
        <v>12000</v>
      </c>
      <c r="G72" s="57">
        <v>1560</v>
      </c>
      <c r="H72" s="57">
        <v>10440</v>
      </c>
      <c r="I72" s="57"/>
      <c r="J72" s="21">
        <f t="shared" si="55"/>
        <v>0</v>
      </c>
      <c r="K72" s="57">
        <v>0</v>
      </c>
      <c r="L72" s="57">
        <v>0</v>
      </c>
      <c r="M72" s="57"/>
      <c r="N72" s="21">
        <f t="shared" ref="N72" si="59">O72+P72+Q72</f>
        <v>0</v>
      </c>
      <c r="O72" s="57">
        <v>0</v>
      </c>
      <c r="P72" s="57">
        <v>0</v>
      </c>
      <c r="Q72" s="57"/>
      <c r="R72" s="21">
        <f t="shared" ref="R72" si="60">S72+T72+U72</f>
        <v>0</v>
      </c>
      <c r="S72" s="57">
        <v>0</v>
      </c>
      <c r="T72" s="57"/>
      <c r="U72" s="57"/>
      <c r="V72" s="28">
        <f t="shared" si="3"/>
        <v>0</v>
      </c>
    </row>
    <row r="73" spans="1:27" ht="72.75" customHeight="1">
      <c r="A73" s="29"/>
      <c r="B73" s="31" t="s">
        <v>147</v>
      </c>
      <c r="C73" s="63" t="s">
        <v>151</v>
      </c>
      <c r="D73" s="94" t="s">
        <v>16</v>
      </c>
      <c r="E73" s="47" t="s">
        <v>146</v>
      </c>
      <c r="F73" s="21">
        <f t="shared" si="33"/>
        <v>611749.4</v>
      </c>
      <c r="G73" s="57">
        <v>18334.099999999999</v>
      </c>
      <c r="H73" s="57">
        <v>592803.5</v>
      </c>
      <c r="I73" s="57">
        <v>611.79999999999995</v>
      </c>
      <c r="J73" s="21">
        <f t="shared" si="55"/>
        <v>590432.9</v>
      </c>
      <c r="K73" s="57">
        <v>17695.3</v>
      </c>
      <c r="L73" s="57">
        <v>572147.19999999995</v>
      </c>
      <c r="M73" s="57">
        <v>590.4</v>
      </c>
      <c r="N73" s="21">
        <f t="shared" si="56"/>
        <v>0</v>
      </c>
      <c r="O73" s="57">
        <v>0</v>
      </c>
      <c r="P73" s="57">
        <v>0</v>
      </c>
      <c r="Q73" s="57">
        <v>0</v>
      </c>
      <c r="R73" s="21">
        <f t="shared" si="57"/>
        <v>0</v>
      </c>
      <c r="S73" s="57">
        <v>0</v>
      </c>
      <c r="T73" s="57"/>
      <c r="U73" s="57"/>
      <c r="V73" s="28">
        <f t="shared" si="3"/>
        <v>0.96499999999999997</v>
      </c>
    </row>
    <row r="74" spans="1:27" ht="99.75" customHeight="1">
      <c r="A74" s="29"/>
      <c r="B74" s="31" t="s">
        <v>310</v>
      </c>
      <c r="C74" s="63" t="s">
        <v>151</v>
      </c>
      <c r="D74" s="94" t="s">
        <v>16</v>
      </c>
      <c r="E74" s="47" t="s">
        <v>309</v>
      </c>
      <c r="F74" s="21">
        <f t="shared" si="33"/>
        <v>504304.2</v>
      </c>
      <c r="G74" s="57">
        <v>503799.9</v>
      </c>
      <c r="H74" s="57"/>
      <c r="I74" s="57">
        <v>504.3</v>
      </c>
      <c r="J74" s="21">
        <f t="shared" si="55"/>
        <v>46876.5</v>
      </c>
      <c r="K74" s="57">
        <v>46829.61</v>
      </c>
      <c r="L74" s="57"/>
      <c r="M74" s="57">
        <v>46.9</v>
      </c>
      <c r="N74" s="21">
        <f t="shared" si="56"/>
        <v>0</v>
      </c>
      <c r="O74" s="57"/>
      <c r="P74" s="57"/>
      <c r="Q74" s="57"/>
      <c r="R74" s="21">
        <f t="shared" si="57"/>
        <v>0</v>
      </c>
      <c r="S74" s="57"/>
      <c r="T74" s="57"/>
      <c r="U74" s="57"/>
      <c r="V74" s="28">
        <f t="shared" si="3"/>
        <v>9.2999999999999999E-2</v>
      </c>
    </row>
    <row r="75" spans="1:27" ht="69" customHeight="1">
      <c r="A75" s="29"/>
      <c r="B75" s="31" t="s">
        <v>166</v>
      </c>
      <c r="C75" s="63" t="s">
        <v>168</v>
      </c>
      <c r="D75" s="94" t="s">
        <v>346</v>
      </c>
      <c r="E75" s="47" t="s">
        <v>311</v>
      </c>
      <c r="F75" s="21">
        <f t="shared" si="33"/>
        <v>0</v>
      </c>
      <c r="G75" s="57"/>
      <c r="H75" s="57"/>
      <c r="I75" s="57"/>
      <c r="J75" s="21">
        <f t="shared" si="55"/>
        <v>0</v>
      </c>
      <c r="K75" s="57"/>
      <c r="L75" s="57"/>
      <c r="M75" s="57"/>
      <c r="N75" s="21">
        <f t="shared" si="56"/>
        <v>100000</v>
      </c>
      <c r="O75" s="57">
        <v>50000</v>
      </c>
      <c r="P75" s="57"/>
      <c r="Q75" s="57">
        <v>50000</v>
      </c>
      <c r="R75" s="21">
        <f t="shared" si="57"/>
        <v>0</v>
      </c>
      <c r="S75" s="57"/>
      <c r="T75" s="57"/>
      <c r="U75" s="57"/>
      <c r="V75" s="28" t="e">
        <f t="shared" si="3"/>
        <v>#DIV/0!</v>
      </c>
    </row>
    <row r="76" spans="1:27" ht="69" customHeight="1">
      <c r="A76" s="29"/>
      <c r="B76" s="31" t="s">
        <v>313</v>
      </c>
      <c r="C76" s="63" t="s">
        <v>168</v>
      </c>
      <c r="D76" s="94" t="s">
        <v>346</v>
      </c>
      <c r="E76" s="47" t="s">
        <v>312</v>
      </c>
      <c r="F76" s="21">
        <f t="shared" si="33"/>
        <v>108835</v>
      </c>
      <c r="G76" s="57">
        <v>108726.2</v>
      </c>
      <c r="H76" s="57"/>
      <c r="I76" s="57">
        <v>108.8</v>
      </c>
      <c r="J76" s="21">
        <f t="shared" si="55"/>
        <v>0</v>
      </c>
      <c r="K76" s="57"/>
      <c r="L76" s="57"/>
      <c r="M76" s="57"/>
      <c r="N76" s="21">
        <f t="shared" si="56"/>
        <v>0</v>
      </c>
      <c r="O76" s="57"/>
      <c r="P76" s="57"/>
      <c r="Q76" s="57"/>
      <c r="R76" s="21">
        <f t="shared" si="57"/>
        <v>0</v>
      </c>
      <c r="S76" s="57"/>
      <c r="T76" s="57"/>
      <c r="U76" s="57"/>
      <c r="V76" s="28">
        <f t="shared" si="3"/>
        <v>0</v>
      </c>
    </row>
    <row r="77" spans="1:27" ht="66.75" customHeight="1">
      <c r="A77" s="29"/>
      <c r="B77" s="31" t="s">
        <v>167</v>
      </c>
      <c r="C77" s="63" t="s">
        <v>151</v>
      </c>
      <c r="D77" s="94" t="s">
        <v>16</v>
      </c>
      <c r="E77" s="81" t="s">
        <v>105</v>
      </c>
      <c r="F77" s="21">
        <f t="shared" ref="F77:F78" si="61">G77+H77+I77</f>
        <v>4500</v>
      </c>
      <c r="G77" s="57">
        <v>0</v>
      </c>
      <c r="H77" s="57">
        <v>0</v>
      </c>
      <c r="I77" s="57">
        <v>4500</v>
      </c>
      <c r="J77" s="21">
        <f t="shared" si="55"/>
        <v>0</v>
      </c>
      <c r="K77" s="57"/>
      <c r="L77" s="57"/>
      <c r="M77" s="57"/>
      <c r="N77" s="21">
        <f t="shared" ref="N77:N78" si="62">O77+P77+Q77</f>
        <v>0</v>
      </c>
      <c r="O77" s="57">
        <v>0</v>
      </c>
      <c r="P77" s="57"/>
      <c r="Q77" s="57"/>
      <c r="R77" s="21">
        <f t="shared" ref="R77:R78" si="63">S77+T77+U77</f>
        <v>0</v>
      </c>
      <c r="S77" s="57">
        <v>0</v>
      </c>
      <c r="T77" s="57"/>
      <c r="U77" s="57"/>
      <c r="V77" s="28">
        <f t="shared" si="3"/>
        <v>0</v>
      </c>
    </row>
    <row r="78" spans="1:27" ht="120.75" customHeight="1">
      <c r="A78" s="29"/>
      <c r="B78" s="31" t="s">
        <v>228</v>
      </c>
      <c r="C78" s="63" t="s">
        <v>168</v>
      </c>
      <c r="D78" s="94" t="s">
        <v>346</v>
      </c>
      <c r="E78" s="47" t="s">
        <v>227</v>
      </c>
      <c r="F78" s="21">
        <f t="shared" si="61"/>
        <v>2000</v>
      </c>
      <c r="G78" s="57">
        <v>2000</v>
      </c>
      <c r="H78" s="57"/>
      <c r="I78" s="57"/>
      <c r="J78" s="21">
        <f t="shared" si="55"/>
        <v>0</v>
      </c>
      <c r="K78" s="57">
        <v>0</v>
      </c>
      <c r="L78" s="57"/>
      <c r="M78" s="57"/>
      <c r="N78" s="21">
        <f t="shared" si="62"/>
        <v>0</v>
      </c>
      <c r="O78" s="57"/>
      <c r="P78" s="57"/>
      <c r="Q78" s="57"/>
      <c r="R78" s="21">
        <f t="shared" si="63"/>
        <v>0</v>
      </c>
      <c r="S78" s="57"/>
      <c r="T78" s="57"/>
      <c r="U78" s="57"/>
      <c r="V78" s="28">
        <f t="shared" si="3"/>
        <v>0</v>
      </c>
    </row>
    <row r="79" spans="1:27" ht="34.5" customHeight="1">
      <c r="A79" s="18" t="s">
        <v>42</v>
      </c>
      <c r="B79" s="38" t="s">
        <v>47</v>
      </c>
      <c r="C79" s="27" t="s">
        <v>12</v>
      </c>
      <c r="D79" s="27" t="s">
        <v>12</v>
      </c>
      <c r="E79" s="20" t="s">
        <v>12</v>
      </c>
      <c r="F79" s="21">
        <f t="shared" si="33"/>
        <v>13957.9</v>
      </c>
      <c r="G79" s="21">
        <f>SUM(G81:G82)</f>
        <v>418.5</v>
      </c>
      <c r="H79" s="21">
        <f>SUM(H81:H82)</f>
        <v>13530.1</v>
      </c>
      <c r="I79" s="21">
        <f>SUM(I81:I82)</f>
        <v>9.3000000000000007</v>
      </c>
      <c r="J79" s="21">
        <f t="shared" ref="J79" si="64">K79+L79+M79</f>
        <v>4525.7</v>
      </c>
      <c r="K79" s="21">
        <f>SUM(K81:K82)</f>
        <v>135.80000000000001</v>
      </c>
      <c r="L79" s="21">
        <f>SUM(L81:L82)</f>
        <v>4389.8999999999996</v>
      </c>
      <c r="M79" s="21">
        <f>SUM(M81:M82)</f>
        <v>0</v>
      </c>
      <c r="N79" s="21">
        <f t="shared" si="56"/>
        <v>0</v>
      </c>
      <c r="O79" s="21">
        <f>SUM(O81:O82)</f>
        <v>0</v>
      </c>
      <c r="P79" s="21">
        <f>SUM(P81:P82)</f>
        <v>0</v>
      </c>
      <c r="Q79" s="21">
        <f>SUM(Q81:Q82)</f>
        <v>0</v>
      </c>
      <c r="R79" s="21">
        <f t="shared" si="57"/>
        <v>0</v>
      </c>
      <c r="S79" s="21">
        <f>SUM(S81:S82)</f>
        <v>0</v>
      </c>
      <c r="T79" s="21">
        <f>SUM(T81:T82)</f>
        <v>0</v>
      </c>
      <c r="U79" s="21">
        <f>SUM(U81:U82)</f>
        <v>0</v>
      </c>
      <c r="V79" s="28">
        <f t="shared" si="3"/>
        <v>0.32400000000000001</v>
      </c>
    </row>
    <row r="80" spans="1:27" ht="18.75">
      <c r="A80" s="29"/>
      <c r="B80" s="30" t="s">
        <v>14</v>
      </c>
      <c r="C80" s="45"/>
      <c r="D80" s="45"/>
      <c r="E80" s="23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  <c r="R80" s="21"/>
      <c r="S80" s="21"/>
      <c r="T80" s="21"/>
      <c r="U80" s="21"/>
      <c r="V80" s="28"/>
    </row>
    <row r="81" spans="1:101" ht="95.25" customHeight="1">
      <c r="A81" s="29"/>
      <c r="B81" s="31" t="s">
        <v>219</v>
      </c>
      <c r="C81" s="63" t="s">
        <v>151</v>
      </c>
      <c r="D81" s="94" t="s">
        <v>16</v>
      </c>
      <c r="E81" s="47" t="s">
        <v>218</v>
      </c>
      <c r="F81" s="21">
        <f t="shared" si="33"/>
        <v>9345.2000000000007</v>
      </c>
      <c r="G81" s="57">
        <v>280.10000000000002</v>
      </c>
      <c r="H81" s="57">
        <v>9055.7999999999993</v>
      </c>
      <c r="I81" s="57">
        <v>9.3000000000000007</v>
      </c>
      <c r="J81" s="21">
        <f t="shared" ref="J81:J82" si="65">SUM(K81:M81)</f>
        <v>0</v>
      </c>
      <c r="K81" s="57">
        <v>0</v>
      </c>
      <c r="L81" s="57">
        <v>0</v>
      </c>
      <c r="M81" s="57">
        <v>0</v>
      </c>
      <c r="N81" s="21">
        <f t="shared" ref="N81:N83" si="66">O81+P81+Q81</f>
        <v>0</v>
      </c>
      <c r="O81" s="57">
        <v>0</v>
      </c>
      <c r="P81" s="57">
        <v>0</v>
      </c>
      <c r="Q81" s="57"/>
      <c r="R81" s="21">
        <f t="shared" ref="R81:R83" si="67">S81+T81+U81</f>
        <v>0</v>
      </c>
      <c r="S81" s="57">
        <v>0</v>
      </c>
      <c r="T81" s="57"/>
      <c r="U81" s="57"/>
      <c r="V81" s="28">
        <f t="shared" si="3"/>
        <v>0</v>
      </c>
    </row>
    <row r="82" spans="1:101" ht="129" customHeight="1">
      <c r="A82" s="29"/>
      <c r="B82" s="31" t="s">
        <v>220</v>
      </c>
      <c r="C82" s="63" t="s">
        <v>168</v>
      </c>
      <c r="D82" s="94" t="s">
        <v>346</v>
      </c>
      <c r="E82" s="47" t="s">
        <v>221</v>
      </c>
      <c r="F82" s="21">
        <f t="shared" si="33"/>
        <v>4612.7</v>
      </c>
      <c r="G82" s="57">
        <v>138.4</v>
      </c>
      <c r="H82" s="57">
        <v>4474.3</v>
      </c>
      <c r="I82" s="57">
        <v>0</v>
      </c>
      <c r="J82" s="21">
        <f t="shared" si="65"/>
        <v>4525.7</v>
      </c>
      <c r="K82" s="57">
        <v>135.80000000000001</v>
      </c>
      <c r="L82" s="57">
        <v>4389.8999999999996</v>
      </c>
      <c r="M82" s="57"/>
      <c r="N82" s="21">
        <f t="shared" si="66"/>
        <v>0</v>
      </c>
      <c r="O82" s="57">
        <v>0</v>
      </c>
      <c r="P82" s="57">
        <v>0</v>
      </c>
      <c r="Q82" s="57">
        <v>0</v>
      </c>
      <c r="R82" s="21">
        <f t="shared" si="67"/>
        <v>0</v>
      </c>
      <c r="S82" s="57">
        <v>0</v>
      </c>
      <c r="T82" s="57"/>
      <c r="U82" s="57">
        <v>0</v>
      </c>
      <c r="V82" s="28">
        <f t="shared" si="3"/>
        <v>0.98099999999999998</v>
      </c>
    </row>
    <row r="83" spans="1:101" ht="46.5" customHeight="1">
      <c r="A83" s="18" t="s">
        <v>46</v>
      </c>
      <c r="B83" s="38" t="s">
        <v>43</v>
      </c>
      <c r="C83" s="27" t="s">
        <v>12</v>
      </c>
      <c r="D83" s="27" t="s">
        <v>12</v>
      </c>
      <c r="E83" s="20" t="s">
        <v>12</v>
      </c>
      <c r="F83" s="21">
        <f t="shared" si="33"/>
        <v>12527.6</v>
      </c>
      <c r="G83" s="21">
        <f>SUM(G85:G86)</f>
        <v>2404.9</v>
      </c>
      <c r="H83" s="21">
        <f>SUM(H85:H86)</f>
        <v>10122.700000000001</v>
      </c>
      <c r="I83" s="21">
        <f>SUM(I85:I86)</f>
        <v>0</v>
      </c>
      <c r="J83" s="21">
        <f t="shared" ref="J83" si="68">K83+L83+M83</f>
        <v>9004.7999999999993</v>
      </c>
      <c r="K83" s="21">
        <f>SUM(K85:K86)</f>
        <v>2299.1999999999998</v>
      </c>
      <c r="L83" s="21">
        <f>SUM(L85:L86)</f>
        <v>6705.6</v>
      </c>
      <c r="M83" s="21">
        <f>SUM(M85:M86)</f>
        <v>0</v>
      </c>
      <c r="N83" s="21">
        <f t="shared" si="66"/>
        <v>0</v>
      </c>
      <c r="O83" s="21">
        <f>SUM(O85:O86)</f>
        <v>0</v>
      </c>
      <c r="P83" s="21">
        <f>SUM(P85:P86)</f>
        <v>0</v>
      </c>
      <c r="Q83" s="21">
        <f>SUM(Q85:Q86)</f>
        <v>0</v>
      </c>
      <c r="R83" s="21">
        <f t="shared" si="67"/>
        <v>0</v>
      </c>
      <c r="S83" s="21">
        <f>SUM(S85:S86)</f>
        <v>0</v>
      </c>
      <c r="T83" s="21">
        <f>SUM(T85:T86)</f>
        <v>0</v>
      </c>
      <c r="U83" s="21">
        <f>SUM(U85:U86)</f>
        <v>0</v>
      </c>
      <c r="V83" s="28">
        <f t="shared" si="3"/>
        <v>0.71899999999999997</v>
      </c>
    </row>
    <row r="84" spans="1:101" ht="18.75">
      <c r="A84" s="29"/>
      <c r="B84" s="30" t="s">
        <v>14</v>
      </c>
      <c r="C84" s="45"/>
      <c r="D84" s="45"/>
      <c r="E84" s="23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  <c r="R84" s="21"/>
      <c r="S84" s="21"/>
      <c r="T84" s="21"/>
      <c r="U84" s="21"/>
      <c r="V84" s="28"/>
    </row>
    <row r="85" spans="1:101" ht="83.25" customHeight="1">
      <c r="A85" s="29"/>
      <c r="B85" s="31" t="s">
        <v>224</v>
      </c>
      <c r="C85" s="63" t="s">
        <v>168</v>
      </c>
      <c r="D85" s="94" t="s">
        <v>44</v>
      </c>
      <c r="E85" s="47" t="s">
        <v>222</v>
      </c>
      <c r="F85" s="21">
        <f t="shared" si="33"/>
        <v>10435.799999999999</v>
      </c>
      <c r="G85" s="57">
        <v>313.10000000000002</v>
      </c>
      <c r="H85" s="57">
        <v>10122.700000000001</v>
      </c>
      <c r="I85" s="57"/>
      <c r="J85" s="21">
        <f t="shared" ref="J85:J86" si="69">SUM(K85:M85)</f>
        <v>6913</v>
      </c>
      <c r="K85" s="57">
        <v>207.4</v>
      </c>
      <c r="L85" s="57">
        <v>6705.6</v>
      </c>
      <c r="M85" s="57"/>
      <c r="N85" s="21">
        <f t="shared" ref="N85:N87" si="70">O85+P85+Q85</f>
        <v>0</v>
      </c>
      <c r="O85" s="57">
        <v>0</v>
      </c>
      <c r="P85" s="57">
        <v>0</v>
      </c>
      <c r="Q85" s="57"/>
      <c r="R85" s="21">
        <f t="shared" ref="R85:R87" si="71">S85+T85+U85</f>
        <v>0</v>
      </c>
      <c r="S85" s="57">
        <v>0</v>
      </c>
      <c r="T85" s="57"/>
      <c r="U85" s="57"/>
      <c r="V85" s="28">
        <f t="shared" ref="V85:V149" si="72">J85/F85</f>
        <v>0.66200000000000003</v>
      </c>
    </row>
    <row r="86" spans="1:101" ht="75" customHeight="1">
      <c r="A86" s="29"/>
      <c r="B86" s="31" t="s">
        <v>45</v>
      </c>
      <c r="C86" s="63" t="s">
        <v>168</v>
      </c>
      <c r="D86" s="94" t="s">
        <v>44</v>
      </c>
      <c r="E86" s="47" t="s">
        <v>223</v>
      </c>
      <c r="F86" s="21">
        <f t="shared" si="33"/>
        <v>2091.8000000000002</v>
      </c>
      <c r="G86" s="57">
        <v>2091.8000000000002</v>
      </c>
      <c r="H86" s="57"/>
      <c r="I86" s="57"/>
      <c r="J86" s="21">
        <f t="shared" si="69"/>
        <v>2091.8000000000002</v>
      </c>
      <c r="K86" s="57">
        <v>2091.8000000000002</v>
      </c>
      <c r="L86" s="57"/>
      <c r="M86" s="57"/>
      <c r="N86" s="21">
        <f t="shared" si="70"/>
        <v>0</v>
      </c>
      <c r="O86" s="57">
        <v>0</v>
      </c>
      <c r="P86" s="57"/>
      <c r="Q86" s="57"/>
      <c r="R86" s="21">
        <f t="shared" si="71"/>
        <v>0</v>
      </c>
      <c r="S86" s="57">
        <v>0</v>
      </c>
      <c r="T86" s="57"/>
      <c r="U86" s="57"/>
      <c r="V86" s="28">
        <f t="shared" si="72"/>
        <v>1</v>
      </c>
    </row>
    <row r="87" spans="1:101" ht="53.25" customHeight="1">
      <c r="A87" s="18" t="s">
        <v>48</v>
      </c>
      <c r="B87" s="38" t="s">
        <v>200</v>
      </c>
      <c r="C87" s="27" t="s">
        <v>12</v>
      </c>
      <c r="D87" s="27" t="s">
        <v>12</v>
      </c>
      <c r="E87" s="20" t="s">
        <v>12</v>
      </c>
      <c r="F87" s="21">
        <f t="shared" si="33"/>
        <v>80637.5</v>
      </c>
      <c r="G87" s="21">
        <f>SUM(G89:G89)</f>
        <v>2419.1</v>
      </c>
      <c r="H87" s="21">
        <f>SUM(H89:H89)</f>
        <v>78218.399999999994</v>
      </c>
      <c r="I87" s="21">
        <f>SUM(I89:I89)</f>
        <v>0</v>
      </c>
      <c r="J87" s="21">
        <f t="shared" ref="J87" si="73">K87+L87+M87</f>
        <v>52803.4</v>
      </c>
      <c r="K87" s="21">
        <f>SUM(K89:K89)</f>
        <v>1584.1</v>
      </c>
      <c r="L87" s="21">
        <f>SUM(L89:L89)</f>
        <v>51219.3</v>
      </c>
      <c r="M87" s="21">
        <f>SUM(M89:M89)</f>
        <v>0</v>
      </c>
      <c r="N87" s="21">
        <f t="shared" si="70"/>
        <v>80637.5</v>
      </c>
      <c r="O87" s="21">
        <f>SUM(O89:O89)</f>
        <v>2419.1</v>
      </c>
      <c r="P87" s="21">
        <f>SUM(P89:P89)</f>
        <v>78218.399999999994</v>
      </c>
      <c r="Q87" s="21">
        <f>SUM(Q89:Q89)</f>
        <v>0</v>
      </c>
      <c r="R87" s="21">
        <f t="shared" si="71"/>
        <v>97475.6</v>
      </c>
      <c r="S87" s="21">
        <f>SUM(S89:S89)</f>
        <v>8772.7999999999993</v>
      </c>
      <c r="T87" s="21">
        <f>SUM(T89:T89)</f>
        <v>88702.8</v>
      </c>
      <c r="U87" s="21">
        <f>SUM(U89:U89)</f>
        <v>0</v>
      </c>
      <c r="V87" s="28">
        <f t="shared" si="72"/>
        <v>0.65500000000000003</v>
      </c>
    </row>
    <row r="88" spans="1:101" ht="18.75">
      <c r="A88" s="29"/>
      <c r="B88" s="30" t="s">
        <v>14</v>
      </c>
      <c r="C88" s="45"/>
      <c r="D88" s="45"/>
      <c r="E88" s="23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21"/>
      <c r="U88" s="21"/>
      <c r="V88" s="28"/>
    </row>
    <row r="89" spans="1:101" ht="90.75" customHeight="1">
      <c r="A89" s="29"/>
      <c r="B89" s="31" t="s">
        <v>226</v>
      </c>
      <c r="C89" s="63" t="s">
        <v>168</v>
      </c>
      <c r="D89" s="94" t="s">
        <v>346</v>
      </c>
      <c r="E89" s="25" t="s">
        <v>225</v>
      </c>
      <c r="F89" s="21">
        <f t="shared" si="33"/>
        <v>80637.5</v>
      </c>
      <c r="G89" s="57">
        <v>2419.1</v>
      </c>
      <c r="H89" s="57">
        <v>78218.399999999994</v>
      </c>
      <c r="I89" s="57"/>
      <c r="J89" s="21">
        <f>SUM(K89:L89)</f>
        <v>52803.4</v>
      </c>
      <c r="K89" s="57">
        <v>1584.09</v>
      </c>
      <c r="L89" s="57">
        <v>51219.3</v>
      </c>
      <c r="M89" s="57"/>
      <c r="N89" s="21">
        <f t="shared" ref="N89:N92" si="74">O89+P89+Q89</f>
        <v>80637.5</v>
      </c>
      <c r="O89" s="57">
        <v>2419.1</v>
      </c>
      <c r="P89" s="57">
        <v>78218.399999999994</v>
      </c>
      <c r="Q89" s="57"/>
      <c r="R89" s="21">
        <f t="shared" ref="R89:R92" si="75">S89+T89+U89</f>
        <v>97475.6</v>
      </c>
      <c r="S89" s="57">
        <v>8772.7999999999993</v>
      </c>
      <c r="T89" s="57">
        <v>88702.8</v>
      </c>
      <c r="U89" s="57"/>
      <c r="V89" s="28">
        <f t="shared" si="72"/>
        <v>0.65500000000000003</v>
      </c>
    </row>
    <row r="90" spans="1:101" s="96" customFormat="1" ht="59.25" customHeight="1">
      <c r="A90" s="18" t="s">
        <v>301</v>
      </c>
      <c r="B90" s="95" t="s">
        <v>302</v>
      </c>
      <c r="C90" s="27" t="s">
        <v>12</v>
      </c>
      <c r="D90" s="92" t="s">
        <v>12</v>
      </c>
      <c r="E90" s="20" t="s">
        <v>12</v>
      </c>
      <c r="F90" s="21">
        <f t="shared" si="33"/>
        <v>180014.2</v>
      </c>
      <c r="G90" s="21">
        <f>G92</f>
        <v>5373.3</v>
      </c>
      <c r="H90" s="21">
        <f t="shared" ref="H90:I90" si="76">H92</f>
        <v>173736.3</v>
      </c>
      <c r="I90" s="21">
        <f t="shared" si="76"/>
        <v>904.6</v>
      </c>
      <c r="J90" s="21">
        <f t="shared" ref="J90:J92" si="77">SUM(K90:L90)</f>
        <v>6112.1</v>
      </c>
      <c r="K90" s="21">
        <f>K92</f>
        <v>0</v>
      </c>
      <c r="L90" s="21">
        <f t="shared" ref="L90:M90" si="78">L92</f>
        <v>6112.1</v>
      </c>
      <c r="M90" s="21">
        <f t="shared" si="78"/>
        <v>0</v>
      </c>
      <c r="N90" s="21">
        <f t="shared" si="74"/>
        <v>0</v>
      </c>
      <c r="O90" s="21">
        <f>O92</f>
        <v>0</v>
      </c>
      <c r="P90" s="21">
        <f t="shared" ref="P90:Q90" si="79">P92</f>
        <v>0</v>
      </c>
      <c r="Q90" s="21">
        <f t="shared" si="79"/>
        <v>0</v>
      </c>
      <c r="R90" s="21">
        <f t="shared" si="75"/>
        <v>0</v>
      </c>
      <c r="S90" s="21">
        <f>S92</f>
        <v>0</v>
      </c>
      <c r="T90" s="21">
        <f t="shared" ref="T90:U90" si="80">T92</f>
        <v>0</v>
      </c>
      <c r="U90" s="21">
        <f t="shared" si="80"/>
        <v>0</v>
      </c>
      <c r="V90" s="28">
        <f t="shared" si="72"/>
        <v>3.4000000000000002E-2</v>
      </c>
      <c r="W90" s="105"/>
      <c r="X90" s="105"/>
      <c r="Y90" s="105"/>
      <c r="Z90" s="105"/>
      <c r="AA90" s="105"/>
      <c r="AB90" s="105"/>
      <c r="AC90" s="105"/>
      <c r="AD90" s="105"/>
      <c r="AE90" s="105"/>
      <c r="AF90" s="105"/>
      <c r="AG90" s="105"/>
      <c r="AH90" s="105"/>
      <c r="AI90" s="105"/>
      <c r="AJ90" s="105"/>
      <c r="AK90" s="105"/>
      <c r="AL90" s="105"/>
      <c r="AM90" s="105"/>
      <c r="AN90" s="105"/>
      <c r="AO90" s="105"/>
      <c r="AP90" s="105"/>
      <c r="AQ90" s="105"/>
      <c r="AR90" s="105"/>
      <c r="AS90" s="105"/>
      <c r="AT90" s="105"/>
      <c r="AU90" s="105"/>
      <c r="AV90" s="105"/>
      <c r="AW90" s="105"/>
      <c r="AX90" s="105"/>
      <c r="AY90" s="105"/>
      <c r="AZ90" s="105"/>
      <c r="BA90" s="105"/>
      <c r="BB90" s="105"/>
      <c r="BC90" s="105"/>
      <c r="BD90" s="105"/>
      <c r="BE90" s="105"/>
      <c r="BF90" s="105"/>
      <c r="BG90" s="105"/>
      <c r="BH90" s="105"/>
      <c r="BI90" s="105"/>
      <c r="BJ90" s="105"/>
      <c r="BK90" s="105"/>
      <c r="BL90" s="105"/>
      <c r="BM90" s="105"/>
      <c r="BN90" s="105"/>
      <c r="BO90" s="105"/>
      <c r="BP90" s="105"/>
      <c r="BQ90" s="105"/>
      <c r="BR90" s="105"/>
      <c r="BS90" s="105"/>
      <c r="BT90" s="105"/>
      <c r="BU90" s="105"/>
      <c r="BV90" s="105"/>
      <c r="BW90" s="105"/>
      <c r="BX90" s="105"/>
      <c r="BY90" s="105"/>
      <c r="BZ90" s="105"/>
      <c r="CA90" s="105"/>
      <c r="CB90" s="105"/>
      <c r="CC90" s="105"/>
      <c r="CD90" s="105"/>
      <c r="CE90" s="105"/>
      <c r="CF90" s="105"/>
      <c r="CG90" s="105"/>
      <c r="CH90" s="105"/>
      <c r="CI90" s="105"/>
      <c r="CJ90" s="105"/>
      <c r="CK90" s="105"/>
      <c r="CL90" s="105"/>
      <c r="CM90" s="105"/>
      <c r="CN90" s="105"/>
      <c r="CO90" s="105"/>
      <c r="CP90" s="105"/>
      <c r="CQ90" s="105"/>
      <c r="CR90" s="105"/>
      <c r="CS90" s="105"/>
      <c r="CT90" s="105"/>
      <c r="CU90" s="105"/>
      <c r="CV90" s="105"/>
      <c r="CW90" s="105"/>
    </row>
    <row r="91" spans="1:101" ht="18" customHeight="1">
      <c r="A91" s="29"/>
      <c r="B91" s="31" t="s">
        <v>14</v>
      </c>
      <c r="C91" s="63"/>
      <c r="D91" s="94"/>
      <c r="E91" s="25"/>
      <c r="F91" s="21"/>
      <c r="G91" s="57"/>
      <c r="H91" s="57"/>
      <c r="I91" s="57"/>
      <c r="J91" s="21"/>
      <c r="K91" s="57"/>
      <c r="L91" s="57"/>
      <c r="M91" s="57"/>
      <c r="N91" s="21"/>
      <c r="O91" s="57"/>
      <c r="P91" s="57"/>
      <c r="Q91" s="57"/>
      <c r="R91" s="21"/>
      <c r="S91" s="57"/>
      <c r="T91" s="57"/>
      <c r="U91" s="57"/>
      <c r="V91" s="28"/>
    </row>
    <row r="92" spans="1:101" ht="72" customHeight="1">
      <c r="A92" s="29"/>
      <c r="B92" s="31" t="s">
        <v>304</v>
      </c>
      <c r="C92" s="63" t="s">
        <v>350</v>
      </c>
      <c r="D92" s="94" t="s">
        <v>351</v>
      </c>
      <c r="E92" s="25" t="s">
        <v>303</v>
      </c>
      <c r="F92" s="21">
        <f t="shared" si="33"/>
        <v>180014.2</v>
      </c>
      <c r="G92" s="57">
        <v>5373.3</v>
      </c>
      <c r="H92" s="57">
        <v>173736.3</v>
      </c>
      <c r="I92" s="57">
        <v>904.6</v>
      </c>
      <c r="J92" s="21">
        <f t="shared" si="77"/>
        <v>6112.1</v>
      </c>
      <c r="K92" s="57"/>
      <c r="L92" s="57">
        <v>6112.1</v>
      </c>
      <c r="M92" s="57"/>
      <c r="N92" s="21">
        <f t="shared" si="74"/>
        <v>0</v>
      </c>
      <c r="O92" s="57"/>
      <c r="P92" s="57"/>
      <c r="Q92" s="57"/>
      <c r="R92" s="21">
        <f t="shared" si="75"/>
        <v>0</v>
      </c>
      <c r="S92" s="57"/>
      <c r="T92" s="57"/>
      <c r="U92" s="57"/>
      <c r="V92" s="28">
        <f t="shared" si="72"/>
        <v>3.4000000000000002E-2</v>
      </c>
    </row>
    <row r="93" spans="1:101" ht="38.25" customHeight="1">
      <c r="A93" s="13" t="s">
        <v>49</v>
      </c>
      <c r="B93" s="48" t="s">
        <v>50</v>
      </c>
      <c r="C93" s="15" t="s">
        <v>12</v>
      </c>
      <c r="D93" s="15" t="s">
        <v>12</v>
      </c>
      <c r="E93" s="15" t="s">
        <v>12</v>
      </c>
      <c r="F93" s="35">
        <f t="shared" ref="F93:F112" si="81">G93+H93+I93</f>
        <v>1924.5</v>
      </c>
      <c r="G93" s="35">
        <f>G94</f>
        <v>1924.5</v>
      </c>
      <c r="H93" s="35">
        <f t="shared" ref="H93:I93" si="82">H94</f>
        <v>0</v>
      </c>
      <c r="I93" s="35">
        <f t="shared" si="82"/>
        <v>0</v>
      </c>
      <c r="J93" s="35">
        <f t="shared" ref="J93" si="83">K93+L93+M93</f>
        <v>1924.5</v>
      </c>
      <c r="K93" s="35">
        <f>K94</f>
        <v>1924.5</v>
      </c>
      <c r="L93" s="35">
        <f t="shared" ref="L93:M93" si="84">L94</f>
        <v>0</v>
      </c>
      <c r="M93" s="35">
        <f t="shared" si="84"/>
        <v>0</v>
      </c>
      <c r="N93" s="35">
        <f t="shared" ref="N93" si="85">O93+P93+Q93</f>
        <v>1930</v>
      </c>
      <c r="O93" s="35">
        <f>O94</f>
        <v>1930</v>
      </c>
      <c r="P93" s="35">
        <f t="shared" ref="P93:Q93" si="86">P94</f>
        <v>0</v>
      </c>
      <c r="Q93" s="35">
        <f t="shared" si="86"/>
        <v>0</v>
      </c>
      <c r="R93" s="35">
        <f t="shared" ref="R93" si="87">S93+T93+U93</f>
        <v>1930</v>
      </c>
      <c r="S93" s="35">
        <f>S94</f>
        <v>1930</v>
      </c>
      <c r="T93" s="35">
        <f t="shared" ref="T93:U93" si="88">T94</f>
        <v>0</v>
      </c>
      <c r="U93" s="35">
        <f t="shared" si="88"/>
        <v>0</v>
      </c>
      <c r="V93" s="36">
        <f t="shared" si="72"/>
        <v>1</v>
      </c>
    </row>
    <row r="94" spans="1:101" ht="39.75" customHeight="1">
      <c r="A94" s="18" t="s">
        <v>51</v>
      </c>
      <c r="B94" s="38" t="s">
        <v>197</v>
      </c>
      <c r="C94" s="50" t="s">
        <v>12</v>
      </c>
      <c r="D94" s="50" t="s">
        <v>12</v>
      </c>
      <c r="E94" s="50" t="s">
        <v>12</v>
      </c>
      <c r="F94" s="21">
        <f t="shared" si="81"/>
        <v>1924.5</v>
      </c>
      <c r="G94" s="21">
        <f t="shared" ref="G94:M94" si="89">SUM(G96:G96)</f>
        <v>1924.5</v>
      </c>
      <c r="H94" s="21">
        <f t="shared" si="89"/>
        <v>0</v>
      </c>
      <c r="I94" s="21">
        <f t="shared" si="89"/>
        <v>0</v>
      </c>
      <c r="J94" s="21">
        <f t="shared" si="89"/>
        <v>1924.5</v>
      </c>
      <c r="K94" s="21">
        <f t="shared" si="89"/>
        <v>1924.5</v>
      </c>
      <c r="L94" s="21">
        <f t="shared" si="89"/>
        <v>0</v>
      </c>
      <c r="M94" s="21">
        <f t="shared" si="89"/>
        <v>0</v>
      </c>
      <c r="N94" s="21">
        <f t="shared" ref="N94" si="90">O94+P94+Q94</f>
        <v>1930</v>
      </c>
      <c r="O94" s="21">
        <f>SUM(O96:O96)</f>
        <v>1930</v>
      </c>
      <c r="P94" s="21">
        <f>SUM(P96:P96)</f>
        <v>0</v>
      </c>
      <c r="Q94" s="21">
        <f>SUM(Q96:Q96)</f>
        <v>0</v>
      </c>
      <c r="R94" s="21">
        <f t="shared" ref="R94" si="91">S94+T94+U94</f>
        <v>1930</v>
      </c>
      <c r="S94" s="21">
        <f>SUM(S96)</f>
        <v>1930</v>
      </c>
      <c r="T94" s="21">
        <f t="shared" ref="T94:U94" si="92">SUM(T96)</f>
        <v>0</v>
      </c>
      <c r="U94" s="21">
        <f t="shared" si="92"/>
        <v>0</v>
      </c>
      <c r="V94" s="28">
        <f t="shared" si="72"/>
        <v>1</v>
      </c>
    </row>
    <row r="95" spans="1:101" ht="18.75">
      <c r="A95" s="29"/>
      <c r="B95" s="49" t="s">
        <v>14</v>
      </c>
      <c r="C95" s="23"/>
      <c r="D95" s="32"/>
      <c r="E95" s="51"/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  <c r="R95" s="21"/>
      <c r="S95" s="21"/>
      <c r="T95" s="21"/>
      <c r="U95" s="21"/>
      <c r="V95" s="28"/>
    </row>
    <row r="96" spans="1:101" ht="83.25" customHeight="1">
      <c r="A96" s="29"/>
      <c r="B96" s="31" t="s">
        <v>87</v>
      </c>
      <c r="C96" s="26" t="s">
        <v>169</v>
      </c>
      <c r="D96" s="26" t="s">
        <v>53</v>
      </c>
      <c r="E96" s="47" t="s">
        <v>266</v>
      </c>
      <c r="F96" s="21">
        <f t="shared" ref="F96" si="93">G96+H96+I96</f>
        <v>1924.5</v>
      </c>
      <c r="G96" s="57">
        <v>1924.5</v>
      </c>
      <c r="H96" s="57"/>
      <c r="I96" s="57"/>
      <c r="J96" s="21">
        <f>SUM(K96:M96)</f>
        <v>1924.5</v>
      </c>
      <c r="K96" s="57">
        <v>1924.5</v>
      </c>
      <c r="L96" s="57"/>
      <c r="M96" s="57"/>
      <c r="N96" s="21">
        <f t="shared" ref="N96" si="94">O96+P96+Q96</f>
        <v>1930</v>
      </c>
      <c r="O96" s="57">
        <v>1930</v>
      </c>
      <c r="P96" s="57"/>
      <c r="Q96" s="57"/>
      <c r="R96" s="21">
        <f t="shared" ref="R96" si="95">S96+T96+U96</f>
        <v>1930</v>
      </c>
      <c r="S96" s="57">
        <v>1930</v>
      </c>
      <c r="T96" s="57"/>
      <c r="U96" s="57"/>
      <c r="V96" s="28">
        <f t="shared" si="72"/>
        <v>1</v>
      </c>
    </row>
    <row r="97" spans="1:101" s="53" customFormat="1" ht="33">
      <c r="A97" s="13" t="s">
        <v>54</v>
      </c>
      <c r="B97" s="48" t="s">
        <v>55</v>
      </c>
      <c r="C97" s="15" t="s">
        <v>12</v>
      </c>
      <c r="D97" s="15" t="s">
        <v>12</v>
      </c>
      <c r="E97" s="15" t="s">
        <v>12</v>
      </c>
      <c r="F97" s="35">
        <f t="shared" si="81"/>
        <v>2091364.8</v>
      </c>
      <c r="G97" s="35">
        <f>G98+G103+G108</f>
        <v>185230.3</v>
      </c>
      <c r="H97" s="35">
        <f>H98+H103+H108</f>
        <v>1552701.2</v>
      </c>
      <c r="I97" s="35">
        <f>I98+I103+I108</f>
        <v>353433.3</v>
      </c>
      <c r="J97" s="35">
        <f>K97+L97+M97</f>
        <v>821065.2</v>
      </c>
      <c r="K97" s="35">
        <f>K98+K103+K108</f>
        <v>32480.400000000001</v>
      </c>
      <c r="L97" s="35">
        <f>L98+L103+L108</f>
        <v>540833.4</v>
      </c>
      <c r="M97" s="35">
        <f>M98+M103+M108</f>
        <v>247751.4</v>
      </c>
      <c r="N97" s="35">
        <f>O97+P97+Q97</f>
        <v>20364.599999999999</v>
      </c>
      <c r="O97" s="35">
        <f>O98+O103+O108</f>
        <v>12814.9</v>
      </c>
      <c r="P97" s="35">
        <f>P98+P103+P108</f>
        <v>0</v>
      </c>
      <c r="Q97" s="35">
        <f>Q98+Q103+Q108</f>
        <v>7549.7</v>
      </c>
      <c r="R97" s="35">
        <f t="shared" ref="R97:R98" si="96">S97+T97+U97</f>
        <v>18535</v>
      </c>
      <c r="S97" s="35">
        <f>S98+S103+S108</f>
        <v>12814.9</v>
      </c>
      <c r="T97" s="35">
        <f>T98+T103+T108</f>
        <v>0</v>
      </c>
      <c r="U97" s="35">
        <f>U98+U103+U108</f>
        <v>5720.1</v>
      </c>
      <c r="V97" s="36">
        <f t="shared" si="72"/>
        <v>0.39300000000000002</v>
      </c>
      <c r="W97" s="83"/>
      <c r="X97" s="84"/>
      <c r="Y97" s="83"/>
      <c r="Z97" s="83"/>
      <c r="AA97" s="83"/>
      <c r="AB97" s="83"/>
      <c r="AC97" s="83"/>
      <c r="AD97" s="83"/>
      <c r="AE97" s="83"/>
      <c r="AF97" s="83"/>
      <c r="AG97" s="83"/>
      <c r="AH97" s="83"/>
      <c r="AI97" s="83"/>
      <c r="AJ97" s="83"/>
      <c r="AK97" s="83"/>
      <c r="AL97" s="83"/>
      <c r="AM97" s="83"/>
      <c r="AN97" s="83"/>
      <c r="AO97" s="83"/>
      <c r="AP97" s="83"/>
      <c r="AQ97" s="83"/>
      <c r="AR97" s="83"/>
      <c r="AS97" s="83"/>
      <c r="AT97" s="83"/>
      <c r="AU97" s="83"/>
      <c r="AV97" s="83"/>
      <c r="AW97" s="83"/>
      <c r="AX97" s="83"/>
      <c r="AY97" s="83"/>
      <c r="AZ97" s="83"/>
      <c r="BA97" s="83"/>
      <c r="BB97" s="83"/>
      <c r="BC97" s="83"/>
      <c r="BD97" s="83"/>
      <c r="BE97" s="83"/>
      <c r="BF97" s="83"/>
      <c r="BG97" s="83"/>
      <c r="BH97" s="83"/>
      <c r="BI97" s="83"/>
      <c r="BJ97" s="83"/>
      <c r="BK97" s="83"/>
      <c r="BL97" s="83"/>
      <c r="BM97" s="83"/>
      <c r="BN97" s="83"/>
      <c r="BO97" s="83"/>
      <c r="BP97" s="83"/>
      <c r="BQ97" s="83"/>
      <c r="BR97" s="83"/>
      <c r="BS97" s="83"/>
      <c r="BT97" s="83"/>
      <c r="BU97" s="83"/>
      <c r="BV97" s="83"/>
      <c r="BW97" s="83"/>
      <c r="BX97" s="83"/>
      <c r="BY97" s="83"/>
      <c r="BZ97" s="83"/>
      <c r="CA97" s="83"/>
      <c r="CB97" s="83"/>
      <c r="CC97" s="83"/>
      <c r="CD97" s="83"/>
      <c r="CE97" s="83"/>
      <c r="CF97" s="83"/>
      <c r="CG97" s="83"/>
      <c r="CH97" s="83"/>
      <c r="CI97" s="83"/>
      <c r="CJ97" s="83"/>
      <c r="CK97" s="83"/>
      <c r="CL97" s="83"/>
      <c r="CM97" s="83"/>
      <c r="CN97" s="83"/>
      <c r="CO97" s="83"/>
      <c r="CP97" s="83"/>
      <c r="CQ97" s="83"/>
      <c r="CR97" s="83"/>
      <c r="CS97" s="83"/>
      <c r="CT97" s="83"/>
      <c r="CU97" s="83"/>
      <c r="CV97" s="83"/>
      <c r="CW97" s="83"/>
    </row>
    <row r="98" spans="1:101" ht="41.25" customHeight="1">
      <c r="A98" s="7" t="s">
        <v>56</v>
      </c>
      <c r="B98" s="19" t="s">
        <v>57</v>
      </c>
      <c r="C98" s="27" t="s">
        <v>12</v>
      </c>
      <c r="D98" s="27" t="s">
        <v>12</v>
      </c>
      <c r="E98" s="27" t="s">
        <v>12</v>
      </c>
      <c r="F98" s="21">
        <f t="shared" si="81"/>
        <v>505337.7</v>
      </c>
      <c r="G98" s="21">
        <f>SUM(G100:G102)</f>
        <v>12387.4</v>
      </c>
      <c r="H98" s="21">
        <f t="shared" ref="H98:I98" si="97">SUM(H100:H102)</f>
        <v>415734.2</v>
      </c>
      <c r="I98" s="21">
        <f t="shared" si="97"/>
        <v>77216.100000000006</v>
      </c>
      <c r="J98" s="21">
        <f t="shared" ref="J98:J102" si="98">K98+L98+M98</f>
        <v>85258</v>
      </c>
      <c r="K98" s="21">
        <f>SUM(K100:K102)</f>
        <v>2132.4</v>
      </c>
      <c r="L98" s="21">
        <f t="shared" ref="L98:M98" si="99">SUM(L100:L102)</f>
        <v>79224.899999999994</v>
      </c>
      <c r="M98" s="21">
        <f t="shared" si="99"/>
        <v>3900.7</v>
      </c>
      <c r="N98" s="21">
        <f t="shared" ref="N98" si="100">O98+P98+Q98</f>
        <v>5655.5</v>
      </c>
      <c r="O98" s="21">
        <f>SUM(O100:O102)</f>
        <v>0</v>
      </c>
      <c r="P98" s="21">
        <f>SUM(P100:P102)</f>
        <v>0</v>
      </c>
      <c r="Q98" s="21">
        <f>SUM(Q100:Q102)</f>
        <v>5655.5</v>
      </c>
      <c r="R98" s="21">
        <f t="shared" si="96"/>
        <v>5325.9</v>
      </c>
      <c r="S98" s="21">
        <f>SUM(S100:S102)</f>
        <v>0</v>
      </c>
      <c r="T98" s="21">
        <f t="shared" ref="T98:U98" si="101">SUM(T100:T102)</f>
        <v>0</v>
      </c>
      <c r="U98" s="21">
        <f t="shared" si="101"/>
        <v>5325.9</v>
      </c>
      <c r="V98" s="28">
        <f t="shared" si="72"/>
        <v>0.16900000000000001</v>
      </c>
      <c r="X98" s="85"/>
      <c r="Y98" s="85"/>
    </row>
    <row r="99" spans="1:101" ht="18.75">
      <c r="A99" s="10"/>
      <c r="B99" s="22" t="s">
        <v>14</v>
      </c>
      <c r="C99" s="45"/>
      <c r="D99" s="45"/>
      <c r="E99" s="45"/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  <c r="R99" s="21"/>
      <c r="S99" s="21"/>
      <c r="T99" s="21"/>
      <c r="U99" s="21"/>
      <c r="V99" s="28"/>
    </row>
    <row r="100" spans="1:101" ht="85.5" customHeight="1">
      <c r="A100" s="10"/>
      <c r="B100" s="52" t="s">
        <v>248</v>
      </c>
      <c r="C100" s="63" t="s">
        <v>151</v>
      </c>
      <c r="D100" s="64" t="s">
        <v>16</v>
      </c>
      <c r="E100" s="63" t="s">
        <v>247</v>
      </c>
      <c r="F100" s="21">
        <f t="shared" si="81"/>
        <v>114100.1</v>
      </c>
      <c r="G100" s="57">
        <v>930.6</v>
      </c>
      <c r="H100" s="57">
        <v>92125.1</v>
      </c>
      <c r="I100" s="57">
        <v>21044.400000000001</v>
      </c>
      <c r="J100" s="21">
        <f>SUM(K100:M100)</f>
        <v>15572.1</v>
      </c>
      <c r="K100" s="57">
        <v>154.19999999999999</v>
      </c>
      <c r="L100" s="57">
        <v>15262.2</v>
      </c>
      <c r="M100" s="57">
        <v>155.69999999999999</v>
      </c>
      <c r="N100" s="21">
        <f t="shared" ref="N100:N103" si="102">O100+P100+Q100</f>
        <v>0</v>
      </c>
      <c r="O100" s="57"/>
      <c r="P100" s="21"/>
      <c r="Q100" s="21"/>
      <c r="R100" s="21">
        <f t="shared" ref="R100:R103" si="103">S100+T100+U100</f>
        <v>0</v>
      </c>
      <c r="S100" s="21"/>
      <c r="T100" s="21"/>
      <c r="U100" s="21"/>
      <c r="V100" s="28">
        <f t="shared" si="72"/>
        <v>0.13600000000000001</v>
      </c>
    </row>
    <row r="101" spans="1:101" ht="74.25" customHeight="1">
      <c r="A101" s="29"/>
      <c r="B101" s="31" t="s">
        <v>58</v>
      </c>
      <c r="C101" s="25" t="s">
        <v>151</v>
      </c>
      <c r="D101" s="26" t="s">
        <v>16</v>
      </c>
      <c r="E101" s="25" t="s">
        <v>110</v>
      </c>
      <c r="F101" s="21">
        <f t="shared" si="81"/>
        <v>389789.4</v>
      </c>
      <c r="G101" s="57">
        <v>10008.6</v>
      </c>
      <c r="H101" s="57">
        <v>323609.09999999998</v>
      </c>
      <c r="I101" s="57">
        <v>56171.7</v>
      </c>
      <c r="J101" s="21">
        <f t="shared" si="98"/>
        <v>69685.899999999994</v>
      </c>
      <c r="K101" s="57">
        <v>1978.23</v>
      </c>
      <c r="L101" s="57">
        <v>63962.68</v>
      </c>
      <c r="M101" s="57">
        <v>3745</v>
      </c>
      <c r="N101" s="21">
        <f t="shared" si="102"/>
        <v>5655.5</v>
      </c>
      <c r="O101" s="57">
        <v>0</v>
      </c>
      <c r="P101" s="57">
        <v>0</v>
      </c>
      <c r="Q101" s="57">
        <v>5655.5</v>
      </c>
      <c r="R101" s="21">
        <f t="shared" si="103"/>
        <v>5325.9</v>
      </c>
      <c r="S101" s="21"/>
      <c r="T101" s="21"/>
      <c r="U101" s="57">
        <v>5325.9</v>
      </c>
      <c r="V101" s="28">
        <f t="shared" si="72"/>
        <v>0.17899999999999999</v>
      </c>
      <c r="X101" s="102"/>
    </row>
    <row r="102" spans="1:101" ht="74.25" customHeight="1">
      <c r="A102" s="29"/>
      <c r="B102" s="31" t="s">
        <v>319</v>
      </c>
      <c r="C102" s="25" t="s">
        <v>151</v>
      </c>
      <c r="D102" s="93" t="s">
        <v>16</v>
      </c>
      <c r="E102" s="25" t="s">
        <v>318</v>
      </c>
      <c r="F102" s="21">
        <f t="shared" si="81"/>
        <v>1448.2</v>
      </c>
      <c r="G102" s="57">
        <v>1448.2</v>
      </c>
      <c r="H102" s="57"/>
      <c r="I102" s="57"/>
      <c r="J102" s="21">
        <f t="shared" si="98"/>
        <v>0</v>
      </c>
      <c r="K102" s="57"/>
      <c r="L102" s="57"/>
      <c r="M102" s="57"/>
      <c r="N102" s="21">
        <f t="shared" si="102"/>
        <v>0</v>
      </c>
      <c r="O102" s="57"/>
      <c r="P102" s="57"/>
      <c r="Q102" s="57"/>
      <c r="R102" s="21">
        <f t="shared" si="103"/>
        <v>0</v>
      </c>
      <c r="S102" s="21"/>
      <c r="T102" s="21"/>
      <c r="U102" s="57"/>
      <c r="V102" s="28">
        <f t="shared" si="72"/>
        <v>0</v>
      </c>
      <c r="X102" s="102"/>
    </row>
    <row r="103" spans="1:101" ht="49.5">
      <c r="A103" s="18" t="s">
        <v>59</v>
      </c>
      <c r="B103" s="19" t="s">
        <v>137</v>
      </c>
      <c r="C103" s="20" t="s">
        <v>12</v>
      </c>
      <c r="D103" s="27" t="s">
        <v>12</v>
      </c>
      <c r="E103" s="20" t="s">
        <v>12</v>
      </c>
      <c r="F103" s="21">
        <f>G103+H103+I103</f>
        <v>1500167.8</v>
      </c>
      <c r="G103" s="21">
        <f>SUM(G105:G107)</f>
        <v>139025.1</v>
      </c>
      <c r="H103" s="21">
        <f>SUM(H105:H107)</f>
        <v>1087036.2</v>
      </c>
      <c r="I103" s="21">
        <v>274106.5</v>
      </c>
      <c r="J103" s="21">
        <f>K103+L103+M103</f>
        <v>707520.2</v>
      </c>
      <c r="K103" s="21">
        <f>SUM(K105:K107)</f>
        <v>28517.200000000001</v>
      </c>
      <c r="L103" s="21">
        <f>SUM(L105:L107)</f>
        <v>435712.8</v>
      </c>
      <c r="M103" s="21">
        <v>243290.2</v>
      </c>
      <c r="N103" s="21">
        <f t="shared" si="102"/>
        <v>1500</v>
      </c>
      <c r="O103" s="21">
        <f>SUM(O105:O106)</f>
        <v>0</v>
      </c>
      <c r="P103" s="21">
        <f t="shared" ref="P103:Q103" si="104">SUM(P105:P106)</f>
        <v>0</v>
      </c>
      <c r="Q103" s="21">
        <f t="shared" si="104"/>
        <v>1500</v>
      </c>
      <c r="R103" s="21">
        <f t="shared" si="103"/>
        <v>0</v>
      </c>
      <c r="S103" s="21">
        <f>SUM(S105:S106)</f>
        <v>0</v>
      </c>
      <c r="T103" s="21">
        <f t="shared" ref="T103:U103" si="105">SUM(T105:T106)</f>
        <v>0</v>
      </c>
      <c r="U103" s="21">
        <f t="shared" si="105"/>
        <v>0</v>
      </c>
      <c r="V103" s="28">
        <f t="shared" si="72"/>
        <v>0.47199999999999998</v>
      </c>
      <c r="X103" s="84"/>
    </row>
    <row r="104" spans="1:101" ht="18.75">
      <c r="A104" s="18"/>
      <c r="B104" s="49" t="s">
        <v>14</v>
      </c>
      <c r="C104" s="50"/>
      <c r="D104" s="50"/>
      <c r="E104" s="50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8"/>
    </row>
    <row r="105" spans="1:101" ht="84" customHeight="1">
      <c r="A105" s="18"/>
      <c r="B105" s="52" t="s">
        <v>250</v>
      </c>
      <c r="C105" s="93" t="s">
        <v>151</v>
      </c>
      <c r="D105" s="93" t="s">
        <v>16</v>
      </c>
      <c r="E105" s="25" t="s">
        <v>249</v>
      </c>
      <c r="F105" s="21">
        <f t="shared" si="81"/>
        <v>1087036.2</v>
      </c>
      <c r="G105" s="21"/>
      <c r="H105" s="57">
        <v>1087036.2</v>
      </c>
      <c r="I105" s="21"/>
      <c r="J105" s="21">
        <f>SUM(K105:M105)</f>
        <v>435712.8</v>
      </c>
      <c r="K105" s="21"/>
      <c r="L105" s="57">
        <v>435712.8</v>
      </c>
      <c r="M105" s="21"/>
      <c r="N105" s="21">
        <f t="shared" ref="N105:N108" si="106">O105+P105+Q105</f>
        <v>0</v>
      </c>
      <c r="O105" s="21"/>
      <c r="P105" s="21"/>
      <c r="Q105" s="21"/>
      <c r="R105" s="21">
        <f t="shared" ref="R105:R108" si="107">S105+T105+U105</f>
        <v>0</v>
      </c>
      <c r="S105" s="21"/>
      <c r="T105" s="21"/>
      <c r="U105" s="21"/>
      <c r="V105" s="28">
        <f t="shared" si="72"/>
        <v>0.40100000000000002</v>
      </c>
    </row>
    <row r="106" spans="1:101" ht="76.5" customHeight="1">
      <c r="A106" s="18"/>
      <c r="B106" s="75" t="s">
        <v>86</v>
      </c>
      <c r="C106" s="25" t="s">
        <v>151</v>
      </c>
      <c r="D106" s="26" t="s">
        <v>16</v>
      </c>
      <c r="E106" s="25" t="s">
        <v>122</v>
      </c>
      <c r="F106" s="21">
        <f t="shared" si="81"/>
        <v>113237.8</v>
      </c>
      <c r="G106" s="57">
        <v>110469.2</v>
      </c>
      <c r="H106" s="57"/>
      <c r="I106" s="57">
        <v>2768.6</v>
      </c>
      <c r="J106" s="21">
        <f t="shared" ref="J106:J107" si="108">K106+L106+M106</f>
        <v>31285.8</v>
      </c>
      <c r="K106" s="57">
        <v>28517.19</v>
      </c>
      <c r="L106" s="21">
        <f t="shared" ref="L106" si="109">L109</f>
        <v>0</v>
      </c>
      <c r="M106" s="21">
        <v>2768.6</v>
      </c>
      <c r="N106" s="21">
        <f t="shared" si="106"/>
        <v>1500</v>
      </c>
      <c r="O106" s="57"/>
      <c r="P106" s="57"/>
      <c r="Q106" s="57">
        <v>1500</v>
      </c>
      <c r="R106" s="21">
        <f t="shared" si="107"/>
        <v>0</v>
      </c>
      <c r="S106" s="57"/>
      <c r="T106" s="57"/>
      <c r="U106" s="57"/>
      <c r="V106" s="28">
        <f t="shared" si="72"/>
        <v>0.27600000000000002</v>
      </c>
    </row>
    <row r="107" spans="1:101" ht="76.5" customHeight="1">
      <c r="A107" s="18"/>
      <c r="B107" s="31" t="s">
        <v>273</v>
      </c>
      <c r="C107" s="25">
        <v>821</v>
      </c>
      <c r="D107" s="26" t="s">
        <v>16</v>
      </c>
      <c r="E107" s="25" t="s">
        <v>274</v>
      </c>
      <c r="F107" s="21">
        <f t="shared" si="81"/>
        <v>28555.9</v>
      </c>
      <c r="G107" s="57">
        <v>28555.9</v>
      </c>
      <c r="H107" s="57"/>
      <c r="I107" s="57"/>
      <c r="J107" s="21">
        <f t="shared" si="108"/>
        <v>0</v>
      </c>
      <c r="K107" s="21"/>
      <c r="L107" s="21"/>
      <c r="M107" s="21"/>
      <c r="N107" s="21">
        <f t="shared" si="106"/>
        <v>0</v>
      </c>
      <c r="O107" s="57"/>
      <c r="P107" s="57"/>
      <c r="Q107" s="57"/>
      <c r="R107" s="21">
        <f t="shared" si="107"/>
        <v>0</v>
      </c>
      <c r="S107" s="57"/>
      <c r="T107" s="57"/>
      <c r="U107" s="57"/>
      <c r="V107" s="28"/>
    </row>
    <row r="108" spans="1:101" ht="39" customHeight="1">
      <c r="A108" s="18" t="s">
        <v>136</v>
      </c>
      <c r="B108" s="38" t="s">
        <v>191</v>
      </c>
      <c r="C108" s="50" t="s">
        <v>12</v>
      </c>
      <c r="D108" s="50" t="s">
        <v>12</v>
      </c>
      <c r="E108" s="50" t="s">
        <v>12</v>
      </c>
      <c r="F108" s="21">
        <f>G108+H108+I108</f>
        <v>85859.3</v>
      </c>
      <c r="G108" s="21">
        <f>G110+G111</f>
        <v>33817.800000000003</v>
      </c>
      <c r="H108" s="21">
        <f t="shared" ref="H108:I108" si="110">H110+H111</f>
        <v>49930.8</v>
      </c>
      <c r="I108" s="21">
        <f t="shared" si="110"/>
        <v>2110.6999999999998</v>
      </c>
      <c r="J108" s="21">
        <f>K108+L108+M108</f>
        <v>28287</v>
      </c>
      <c r="K108" s="21">
        <f>K110+K111</f>
        <v>1830.8</v>
      </c>
      <c r="L108" s="21">
        <f t="shared" ref="L108:M108" si="111">L110+L111</f>
        <v>25895.7</v>
      </c>
      <c r="M108" s="21">
        <f t="shared" si="111"/>
        <v>560.5</v>
      </c>
      <c r="N108" s="21">
        <f t="shared" si="106"/>
        <v>13209.1</v>
      </c>
      <c r="O108" s="21">
        <f>O110+O111</f>
        <v>12814.9</v>
      </c>
      <c r="P108" s="21">
        <f t="shared" ref="P108:Q108" si="112">P110+P111</f>
        <v>0</v>
      </c>
      <c r="Q108" s="21">
        <f t="shared" si="112"/>
        <v>394.2</v>
      </c>
      <c r="R108" s="21">
        <f t="shared" si="107"/>
        <v>13209.1</v>
      </c>
      <c r="S108" s="21">
        <f>S110+S111</f>
        <v>12814.9</v>
      </c>
      <c r="T108" s="21">
        <f t="shared" ref="T108:U108" si="113">T110+T111</f>
        <v>0</v>
      </c>
      <c r="U108" s="21">
        <f t="shared" si="113"/>
        <v>394.2</v>
      </c>
      <c r="V108" s="28">
        <f t="shared" si="72"/>
        <v>0.32900000000000001</v>
      </c>
    </row>
    <row r="109" spans="1:101" ht="18.75">
      <c r="A109" s="29"/>
      <c r="B109" s="49" t="s">
        <v>14</v>
      </c>
      <c r="C109" s="23"/>
      <c r="D109" s="32"/>
      <c r="E109" s="23"/>
      <c r="F109" s="21"/>
      <c r="G109" s="57"/>
      <c r="H109" s="57"/>
      <c r="I109" s="57"/>
      <c r="J109" s="21"/>
      <c r="K109" s="21"/>
      <c r="L109" s="57"/>
      <c r="M109" s="57"/>
      <c r="N109" s="21"/>
      <c r="O109" s="57"/>
      <c r="P109" s="57"/>
      <c r="Q109" s="57"/>
      <c r="R109" s="21"/>
      <c r="S109" s="57"/>
      <c r="T109" s="57"/>
      <c r="U109" s="57"/>
      <c r="V109" s="28"/>
    </row>
    <row r="110" spans="1:101" ht="99.75" customHeight="1">
      <c r="A110" s="29"/>
      <c r="B110" s="31" t="s">
        <v>357</v>
      </c>
      <c r="C110" s="25" t="s">
        <v>170</v>
      </c>
      <c r="D110" s="26" t="s">
        <v>64</v>
      </c>
      <c r="E110" s="63" t="s">
        <v>277</v>
      </c>
      <c r="F110" s="21">
        <f>G110+H110+I110</f>
        <v>14616.3</v>
      </c>
      <c r="G110" s="57">
        <v>12814.9</v>
      </c>
      <c r="H110" s="57"/>
      <c r="I110" s="57">
        <v>1801.4</v>
      </c>
      <c r="J110" s="21">
        <f>K110+L110+M110</f>
        <v>1590.4</v>
      </c>
      <c r="K110" s="57">
        <v>1190.33</v>
      </c>
      <c r="L110" s="21"/>
      <c r="M110" s="57">
        <v>400.1</v>
      </c>
      <c r="N110" s="21">
        <f t="shared" ref="N110:N111" si="114">O110+P110+Q110</f>
        <v>13209.1</v>
      </c>
      <c r="O110" s="57">
        <v>12814.9</v>
      </c>
      <c r="P110" s="57"/>
      <c r="Q110" s="57">
        <v>394.2</v>
      </c>
      <c r="R110" s="21">
        <f t="shared" ref="R110:R111" si="115">S110+T110+U110</f>
        <v>13209.1</v>
      </c>
      <c r="S110" s="57">
        <v>12814.9</v>
      </c>
      <c r="T110" s="57"/>
      <c r="U110" s="57">
        <v>394.2</v>
      </c>
      <c r="V110" s="28">
        <f t="shared" si="72"/>
        <v>0.109</v>
      </c>
    </row>
    <row r="111" spans="1:101" ht="101.25" customHeight="1">
      <c r="A111" s="29"/>
      <c r="B111" s="31" t="s">
        <v>230</v>
      </c>
      <c r="C111" s="25" t="s">
        <v>170</v>
      </c>
      <c r="D111" s="26" t="s">
        <v>64</v>
      </c>
      <c r="E111" s="25" t="s">
        <v>229</v>
      </c>
      <c r="F111" s="21">
        <f t="shared" si="81"/>
        <v>71243</v>
      </c>
      <c r="G111" s="57">
        <v>21002.9</v>
      </c>
      <c r="H111" s="57">
        <v>49930.8</v>
      </c>
      <c r="I111" s="57">
        <v>309.3</v>
      </c>
      <c r="J111" s="21">
        <f>K111+L111+M111</f>
        <v>26696.5</v>
      </c>
      <c r="K111" s="57">
        <v>640.48</v>
      </c>
      <c r="L111" s="57">
        <v>25895.66</v>
      </c>
      <c r="M111" s="57">
        <v>160.4</v>
      </c>
      <c r="N111" s="21">
        <f t="shared" si="114"/>
        <v>0</v>
      </c>
      <c r="O111" s="57"/>
      <c r="P111" s="57">
        <v>0</v>
      </c>
      <c r="Q111" s="57"/>
      <c r="R111" s="21">
        <f t="shared" si="115"/>
        <v>0</v>
      </c>
      <c r="S111" s="57"/>
      <c r="T111" s="57"/>
      <c r="U111" s="57"/>
      <c r="V111" s="28">
        <f t="shared" si="72"/>
        <v>0.375</v>
      </c>
    </row>
    <row r="112" spans="1:101" s="53" customFormat="1" ht="21" customHeight="1">
      <c r="A112" s="13" t="s">
        <v>60</v>
      </c>
      <c r="B112" s="14" t="s">
        <v>61</v>
      </c>
      <c r="C112" s="15" t="s">
        <v>12</v>
      </c>
      <c r="D112" s="15" t="s">
        <v>12</v>
      </c>
      <c r="E112" s="15" t="s">
        <v>12</v>
      </c>
      <c r="F112" s="35">
        <f t="shared" si="81"/>
        <v>978360.8</v>
      </c>
      <c r="G112" s="35">
        <f>G113+G116+G120+G124</f>
        <v>722189.3</v>
      </c>
      <c r="H112" s="35">
        <f>H113+H116+H120+H124</f>
        <v>222630.5</v>
      </c>
      <c r="I112" s="35">
        <f>I113+I116+I120+I124</f>
        <v>33541</v>
      </c>
      <c r="J112" s="35">
        <f>K112+L112+M112</f>
        <v>65076.2</v>
      </c>
      <c r="K112" s="35">
        <f>K113+K116+K120+K124</f>
        <v>29972.400000000001</v>
      </c>
      <c r="L112" s="35">
        <f>L113+L116+L120+L124</f>
        <v>25113</v>
      </c>
      <c r="M112" s="35">
        <f>M113+M116+M120+M124</f>
        <v>9990.7999999999993</v>
      </c>
      <c r="N112" s="35">
        <f t="shared" ref="N112" si="116">O112+P112+Q112</f>
        <v>1076017.3</v>
      </c>
      <c r="O112" s="35">
        <f>O113+O116+O120+O124</f>
        <v>1049504.8</v>
      </c>
      <c r="P112" s="35">
        <f>P113+P116+P120+P124</f>
        <v>26512.5</v>
      </c>
      <c r="Q112" s="35">
        <f>Q113+Q116+Q120+Q124</f>
        <v>0</v>
      </c>
      <c r="R112" s="35">
        <f t="shared" ref="R112" si="117">S112+T112+U112</f>
        <v>966336.9</v>
      </c>
      <c r="S112" s="35">
        <f>S113+S116+S120+S124</f>
        <v>932076.4</v>
      </c>
      <c r="T112" s="35">
        <f>T113+T116+T120+T124</f>
        <v>34260.5</v>
      </c>
      <c r="U112" s="35">
        <f>U113+U116+U120+U124</f>
        <v>0</v>
      </c>
      <c r="V112" s="36">
        <f t="shared" si="72"/>
        <v>6.7000000000000004E-2</v>
      </c>
      <c r="W112" s="83"/>
      <c r="X112" s="85"/>
      <c r="Y112" s="83"/>
      <c r="Z112" s="83"/>
      <c r="AA112" s="83"/>
      <c r="AB112" s="83"/>
      <c r="AC112" s="83"/>
      <c r="AD112" s="83"/>
      <c r="AE112" s="83"/>
      <c r="AF112" s="83"/>
      <c r="AG112" s="83"/>
      <c r="AH112" s="83"/>
      <c r="AI112" s="83"/>
      <c r="AJ112" s="83"/>
      <c r="AK112" s="83"/>
      <c r="AL112" s="83"/>
      <c r="AM112" s="83"/>
      <c r="AN112" s="83"/>
      <c r="AO112" s="83"/>
      <c r="AP112" s="83"/>
      <c r="AQ112" s="83"/>
      <c r="AR112" s="83"/>
      <c r="AS112" s="83"/>
      <c r="AT112" s="83"/>
      <c r="AU112" s="83"/>
      <c r="AV112" s="83"/>
      <c r="AW112" s="83"/>
      <c r="AX112" s="83"/>
      <c r="AY112" s="83"/>
      <c r="AZ112" s="83"/>
      <c r="BA112" s="83"/>
      <c r="BB112" s="83"/>
      <c r="BC112" s="83"/>
      <c r="BD112" s="83"/>
      <c r="BE112" s="83"/>
      <c r="BF112" s="83"/>
      <c r="BG112" s="83"/>
      <c r="BH112" s="83"/>
      <c r="BI112" s="83"/>
      <c r="BJ112" s="83"/>
      <c r="BK112" s="83"/>
      <c r="BL112" s="83"/>
      <c r="BM112" s="83"/>
      <c r="BN112" s="83"/>
      <c r="BO112" s="83"/>
      <c r="BP112" s="83"/>
      <c r="BQ112" s="83"/>
      <c r="BR112" s="83"/>
      <c r="BS112" s="83"/>
      <c r="BT112" s="83"/>
      <c r="BU112" s="83"/>
      <c r="BV112" s="83"/>
      <c r="BW112" s="83"/>
      <c r="BX112" s="83"/>
      <c r="BY112" s="83"/>
      <c r="BZ112" s="83"/>
      <c r="CA112" s="83"/>
      <c r="CB112" s="83"/>
      <c r="CC112" s="83"/>
      <c r="CD112" s="83"/>
      <c r="CE112" s="83"/>
      <c r="CF112" s="83"/>
      <c r="CG112" s="83"/>
      <c r="CH112" s="83"/>
      <c r="CI112" s="83"/>
      <c r="CJ112" s="83"/>
      <c r="CK112" s="83"/>
      <c r="CL112" s="83"/>
      <c r="CM112" s="83"/>
      <c r="CN112" s="83"/>
      <c r="CO112" s="83"/>
      <c r="CP112" s="83"/>
      <c r="CQ112" s="83"/>
      <c r="CR112" s="83"/>
      <c r="CS112" s="83"/>
      <c r="CT112" s="83"/>
      <c r="CU112" s="83"/>
      <c r="CV112" s="83"/>
      <c r="CW112" s="83"/>
    </row>
    <row r="113" spans="1:101" ht="37.5" customHeight="1">
      <c r="A113" s="18" t="s">
        <v>62</v>
      </c>
      <c r="B113" s="38" t="s">
        <v>171</v>
      </c>
      <c r="C113" s="20" t="s">
        <v>12</v>
      </c>
      <c r="D113" s="20" t="s">
        <v>12</v>
      </c>
      <c r="E113" s="20" t="s">
        <v>12</v>
      </c>
      <c r="F113" s="21">
        <f t="shared" ref="F113:F162" si="118">G113+H113+I113</f>
        <v>13367.1</v>
      </c>
      <c r="G113" s="21">
        <f>G115</f>
        <v>0</v>
      </c>
      <c r="H113" s="21">
        <f t="shared" ref="H113:I113" si="119">H115</f>
        <v>13367.1</v>
      </c>
      <c r="I113" s="21">
        <f t="shared" si="119"/>
        <v>0</v>
      </c>
      <c r="J113" s="21">
        <f t="shared" ref="J113" si="120">K113+L113+M113</f>
        <v>11387.7</v>
      </c>
      <c r="K113" s="21">
        <f>K115</f>
        <v>0</v>
      </c>
      <c r="L113" s="21">
        <f>L115</f>
        <v>11387.7</v>
      </c>
      <c r="M113" s="21">
        <f t="shared" ref="M113" si="121">+M115</f>
        <v>0</v>
      </c>
      <c r="N113" s="21">
        <f t="shared" ref="N113" si="122">O113+P113+Q113</f>
        <v>0</v>
      </c>
      <c r="O113" s="21">
        <f>O115</f>
        <v>0</v>
      </c>
      <c r="P113" s="21">
        <f t="shared" ref="P113:Q113" si="123">P115</f>
        <v>0</v>
      </c>
      <c r="Q113" s="21">
        <f t="shared" si="123"/>
        <v>0</v>
      </c>
      <c r="R113" s="21">
        <f t="shared" ref="R113" si="124">S113+T113+U113</f>
        <v>0</v>
      </c>
      <c r="S113" s="21">
        <f>S115</f>
        <v>0</v>
      </c>
      <c r="T113" s="21">
        <f t="shared" ref="T113:U113" si="125">T115</f>
        <v>0</v>
      </c>
      <c r="U113" s="21">
        <f t="shared" si="125"/>
        <v>0</v>
      </c>
      <c r="V113" s="28">
        <f t="shared" si="72"/>
        <v>0.85199999999999998</v>
      </c>
    </row>
    <row r="114" spans="1:101" ht="21" customHeight="1">
      <c r="A114" s="29"/>
      <c r="B114" s="30" t="s">
        <v>14</v>
      </c>
      <c r="C114" s="23"/>
      <c r="D114" s="23"/>
      <c r="E114" s="23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8"/>
    </row>
    <row r="115" spans="1:101" ht="114" customHeight="1">
      <c r="A115" s="29"/>
      <c r="B115" s="31" t="s">
        <v>231</v>
      </c>
      <c r="C115" s="25" t="s">
        <v>208</v>
      </c>
      <c r="D115" s="26" t="s">
        <v>65</v>
      </c>
      <c r="E115" s="63" t="s">
        <v>232</v>
      </c>
      <c r="F115" s="21">
        <f t="shared" si="118"/>
        <v>13367.1</v>
      </c>
      <c r="G115" s="57">
        <v>0</v>
      </c>
      <c r="H115" s="57">
        <v>13367.1</v>
      </c>
      <c r="I115" s="21"/>
      <c r="J115" s="21">
        <f t="shared" ref="J115" si="126">K115+L115+M115</f>
        <v>11387.7</v>
      </c>
      <c r="K115" s="57">
        <v>0</v>
      </c>
      <c r="L115" s="57">
        <v>11387.7</v>
      </c>
      <c r="M115" s="21"/>
      <c r="N115" s="21">
        <f t="shared" ref="N115:N116" si="127">O115+P115+Q115</f>
        <v>0</v>
      </c>
      <c r="O115" s="21"/>
      <c r="P115" s="57">
        <v>0</v>
      </c>
      <c r="Q115" s="21"/>
      <c r="R115" s="21">
        <f t="shared" ref="R115:R116" si="128">S115+T115+U115</f>
        <v>0</v>
      </c>
      <c r="S115" s="21"/>
      <c r="T115" s="57"/>
      <c r="U115" s="57"/>
      <c r="V115" s="28">
        <f t="shared" si="72"/>
        <v>0.85199999999999998</v>
      </c>
    </row>
    <row r="116" spans="1:101" s="5" customFormat="1" ht="21" customHeight="1">
      <c r="A116" s="18" t="s">
        <v>63</v>
      </c>
      <c r="B116" s="38" t="s">
        <v>112</v>
      </c>
      <c r="C116" s="50" t="s">
        <v>12</v>
      </c>
      <c r="D116" s="6" t="s">
        <v>12</v>
      </c>
      <c r="E116" s="50" t="s">
        <v>12</v>
      </c>
      <c r="F116" s="21">
        <f t="shared" si="118"/>
        <v>328051</v>
      </c>
      <c r="G116" s="21">
        <f>G118+G119</f>
        <v>100623</v>
      </c>
      <c r="H116" s="21">
        <f t="shared" ref="H116:I116" si="129">H118+H119</f>
        <v>193887</v>
      </c>
      <c r="I116" s="21">
        <f t="shared" si="129"/>
        <v>33541</v>
      </c>
      <c r="J116" s="21">
        <f>K116+L116+M116</f>
        <v>39963.199999999997</v>
      </c>
      <c r="K116" s="21">
        <f>K118+K119</f>
        <v>29972.400000000001</v>
      </c>
      <c r="L116" s="21">
        <f t="shared" ref="L116:M116" si="130">L118+L119</f>
        <v>0</v>
      </c>
      <c r="M116" s="21">
        <f t="shared" si="130"/>
        <v>9990.7999999999993</v>
      </c>
      <c r="N116" s="21">
        <f t="shared" si="127"/>
        <v>0</v>
      </c>
      <c r="O116" s="21">
        <f>O118+O119</f>
        <v>0</v>
      </c>
      <c r="P116" s="21">
        <f t="shared" ref="P116:Q116" si="131">P118+P119</f>
        <v>0</v>
      </c>
      <c r="Q116" s="21">
        <f t="shared" si="131"/>
        <v>0</v>
      </c>
      <c r="R116" s="21">
        <f t="shared" si="128"/>
        <v>0</v>
      </c>
      <c r="S116" s="21">
        <f>S118+S119</f>
        <v>0</v>
      </c>
      <c r="T116" s="21">
        <f t="shared" ref="T116:U116" si="132">T118+T119</f>
        <v>0</v>
      </c>
      <c r="U116" s="21">
        <f t="shared" si="132"/>
        <v>0</v>
      </c>
      <c r="V116" s="28">
        <f t="shared" si="72"/>
        <v>0.122</v>
      </c>
      <c r="W116" s="83"/>
      <c r="X116" s="83"/>
      <c r="Y116" s="83"/>
      <c r="Z116" s="83"/>
      <c r="AA116" s="83"/>
      <c r="AB116" s="83"/>
      <c r="AC116" s="83"/>
      <c r="AD116" s="83"/>
      <c r="AE116" s="83"/>
      <c r="AF116" s="83"/>
      <c r="AG116" s="83"/>
      <c r="AH116" s="83"/>
      <c r="AI116" s="83"/>
      <c r="AJ116" s="83"/>
      <c r="AK116" s="83"/>
      <c r="AL116" s="83"/>
      <c r="AM116" s="83"/>
      <c r="AN116" s="83"/>
      <c r="AO116" s="83"/>
      <c r="AP116" s="83"/>
      <c r="AQ116" s="83"/>
      <c r="AR116" s="83"/>
      <c r="AS116" s="83"/>
      <c r="AT116" s="83"/>
      <c r="AU116" s="83"/>
      <c r="AV116" s="83"/>
      <c r="AW116" s="83"/>
      <c r="AX116" s="83"/>
      <c r="AY116" s="83"/>
      <c r="AZ116" s="83"/>
      <c r="BA116" s="83"/>
      <c r="BB116" s="83"/>
      <c r="BC116" s="83"/>
      <c r="BD116" s="83"/>
      <c r="BE116" s="83"/>
      <c r="BF116" s="83"/>
      <c r="BG116" s="83"/>
      <c r="BH116" s="83"/>
      <c r="BI116" s="83"/>
      <c r="BJ116" s="83"/>
      <c r="BK116" s="83"/>
      <c r="BL116" s="83"/>
      <c r="BM116" s="83"/>
      <c r="BN116" s="83"/>
      <c r="BO116" s="83"/>
      <c r="BP116" s="83"/>
      <c r="BQ116" s="83"/>
      <c r="BR116" s="83"/>
      <c r="BS116" s="83"/>
      <c r="BT116" s="83"/>
      <c r="BU116" s="83"/>
      <c r="BV116" s="83"/>
      <c r="BW116" s="83"/>
      <c r="BX116" s="83"/>
      <c r="BY116" s="83"/>
      <c r="BZ116" s="83"/>
      <c r="CA116" s="83"/>
      <c r="CB116" s="83"/>
      <c r="CC116" s="83"/>
      <c r="CD116" s="83"/>
      <c r="CE116" s="83"/>
      <c r="CF116" s="83"/>
      <c r="CG116" s="83"/>
      <c r="CH116" s="83"/>
      <c r="CI116" s="83"/>
      <c r="CJ116" s="83"/>
      <c r="CK116" s="83"/>
      <c r="CL116" s="83"/>
      <c r="CM116" s="83"/>
      <c r="CN116" s="83"/>
      <c r="CO116" s="83"/>
      <c r="CP116" s="83"/>
      <c r="CQ116" s="83"/>
      <c r="CR116" s="83"/>
      <c r="CS116" s="83"/>
      <c r="CT116" s="83"/>
      <c r="CU116" s="83"/>
      <c r="CV116" s="83"/>
      <c r="CW116" s="83"/>
    </row>
    <row r="117" spans="1:101" ht="21" customHeight="1">
      <c r="A117" s="29"/>
      <c r="B117" s="30" t="s">
        <v>14</v>
      </c>
      <c r="C117" s="23"/>
      <c r="D117" s="32"/>
      <c r="E117" s="23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8"/>
    </row>
    <row r="118" spans="1:101" ht="113.25" customHeight="1">
      <c r="A118" s="29"/>
      <c r="B118" s="31" t="s">
        <v>113</v>
      </c>
      <c r="C118" s="25" t="s">
        <v>208</v>
      </c>
      <c r="D118" s="26" t="s">
        <v>65</v>
      </c>
      <c r="E118" s="25" t="s">
        <v>207</v>
      </c>
      <c r="F118" s="21">
        <f>G118+H118+I118</f>
        <v>232515.9</v>
      </c>
      <c r="G118" s="57">
        <v>28971.7</v>
      </c>
      <c r="H118" s="57">
        <v>193887</v>
      </c>
      <c r="I118" s="57">
        <v>9657.2000000000007</v>
      </c>
      <c r="J118" s="21">
        <f t="shared" ref="J118:J132" si="133">K118+L118+M118</f>
        <v>0</v>
      </c>
      <c r="K118" s="57">
        <v>0</v>
      </c>
      <c r="L118" s="57">
        <v>0</v>
      </c>
      <c r="M118" s="57">
        <v>0</v>
      </c>
      <c r="N118" s="21">
        <f t="shared" ref="N118:N128" si="134">O118+P118+Q118</f>
        <v>0</v>
      </c>
      <c r="O118" s="57">
        <v>0</v>
      </c>
      <c r="P118" s="57">
        <v>0</v>
      </c>
      <c r="Q118" s="57">
        <v>0</v>
      </c>
      <c r="R118" s="21">
        <f t="shared" ref="R118:R128" si="135">S118+T118+U118</f>
        <v>0</v>
      </c>
      <c r="S118" s="57"/>
      <c r="T118" s="57"/>
      <c r="U118" s="57"/>
      <c r="V118" s="28">
        <f t="shared" si="72"/>
        <v>0</v>
      </c>
    </row>
    <row r="119" spans="1:101" ht="113.25" customHeight="1">
      <c r="A119" s="29"/>
      <c r="B119" s="31" t="s">
        <v>321</v>
      </c>
      <c r="C119" s="25" t="s">
        <v>208</v>
      </c>
      <c r="D119" s="93" t="s">
        <v>65</v>
      </c>
      <c r="E119" s="25" t="s">
        <v>320</v>
      </c>
      <c r="F119" s="21">
        <f>G119+H119+I119</f>
        <v>95535.1</v>
      </c>
      <c r="G119" s="57">
        <v>71651.3</v>
      </c>
      <c r="H119" s="57"/>
      <c r="I119" s="57">
        <v>23883.8</v>
      </c>
      <c r="J119" s="21">
        <f t="shared" si="133"/>
        <v>39963.199999999997</v>
      </c>
      <c r="K119" s="57">
        <v>29972.400000000001</v>
      </c>
      <c r="L119" s="57"/>
      <c r="M119" s="57">
        <v>9990.7999999999993</v>
      </c>
      <c r="N119" s="21">
        <f t="shared" si="134"/>
        <v>0</v>
      </c>
      <c r="O119" s="57"/>
      <c r="P119" s="57"/>
      <c r="Q119" s="57"/>
      <c r="R119" s="21">
        <f t="shared" si="135"/>
        <v>0</v>
      </c>
      <c r="S119" s="57"/>
      <c r="T119" s="57"/>
      <c r="U119" s="57"/>
      <c r="V119" s="28">
        <f t="shared" si="72"/>
        <v>0.41799999999999998</v>
      </c>
    </row>
    <row r="120" spans="1:101" ht="39.75" customHeight="1">
      <c r="A120" s="18" t="s">
        <v>251</v>
      </c>
      <c r="B120" s="38" t="s">
        <v>252</v>
      </c>
      <c r="C120" s="20" t="s">
        <v>12</v>
      </c>
      <c r="D120" s="65" t="s">
        <v>12</v>
      </c>
      <c r="E120" s="20" t="s">
        <v>12</v>
      </c>
      <c r="F120" s="21">
        <f t="shared" ref="F120" si="136">G120+H120+I120</f>
        <v>15376.4</v>
      </c>
      <c r="G120" s="21">
        <f>G123+G122</f>
        <v>0</v>
      </c>
      <c r="H120" s="21">
        <f t="shared" ref="H120" si="137">H123+H122</f>
        <v>15376.4</v>
      </c>
      <c r="I120" s="21">
        <f>I123+I122</f>
        <v>0</v>
      </c>
      <c r="J120" s="21">
        <f t="shared" si="133"/>
        <v>13725.3</v>
      </c>
      <c r="K120" s="21">
        <f>K122+K123</f>
        <v>0</v>
      </c>
      <c r="L120" s="21">
        <f t="shared" ref="L120:M120" si="138">L122+L123</f>
        <v>13725.3</v>
      </c>
      <c r="M120" s="21">
        <f t="shared" si="138"/>
        <v>0</v>
      </c>
      <c r="N120" s="21">
        <f t="shared" si="134"/>
        <v>26512.5</v>
      </c>
      <c r="O120" s="21">
        <f>O123+O122</f>
        <v>0</v>
      </c>
      <c r="P120" s="21">
        <f t="shared" ref="P120:Q120" si="139">P123+P122</f>
        <v>26512.5</v>
      </c>
      <c r="Q120" s="21">
        <f t="shared" si="139"/>
        <v>0</v>
      </c>
      <c r="R120" s="21">
        <f t="shared" si="135"/>
        <v>34260.5</v>
      </c>
      <c r="S120" s="21">
        <f>S123+S122</f>
        <v>0</v>
      </c>
      <c r="T120" s="21">
        <f t="shared" ref="T120:U120" si="140">T123+T122</f>
        <v>34260.5</v>
      </c>
      <c r="U120" s="21">
        <f t="shared" si="140"/>
        <v>0</v>
      </c>
      <c r="V120" s="28">
        <f t="shared" si="72"/>
        <v>0.89300000000000002</v>
      </c>
    </row>
    <row r="121" spans="1:101" ht="21" customHeight="1">
      <c r="A121" s="29"/>
      <c r="B121" s="30" t="s">
        <v>14</v>
      </c>
      <c r="C121" s="25"/>
      <c r="D121" s="26"/>
      <c r="E121" s="25"/>
      <c r="F121" s="21"/>
      <c r="G121" s="57"/>
      <c r="H121" s="57"/>
      <c r="I121" s="57"/>
      <c r="J121" s="21"/>
      <c r="K121" s="57"/>
      <c r="L121" s="57"/>
      <c r="M121" s="57"/>
      <c r="N121" s="21"/>
      <c r="O121" s="57"/>
      <c r="P121" s="57"/>
      <c r="Q121" s="57"/>
      <c r="R121" s="21"/>
      <c r="S121" s="57"/>
      <c r="T121" s="57"/>
      <c r="U121" s="57"/>
      <c r="V121" s="28"/>
    </row>
    <row r="122" spans="1:101" ht="69" customHeight="1">
      <c r="A122" s="29"/>
      <c r="B122" s="31" t="s">
        <v>255</v>
      </c>
      <c r="C122" s="25" t="s">
        <v>257</v>
      </c>
      <c r="D122" s="26" t="s">
        <v>258</v>
      </c>
      <c r="E122" s="25" t="s">
        <v>253</v>
      </c>
      <c r="F122" s="21">
        <f t="shared" si="118"/>
        <v>3440.7</v>
      </c>
      <c r="G122" s="57"/>
      <c r="H122" s="57">
        <v>3440.7</v>
      </c>
      <c r="I122" s="57"/>
      <c r="J122" s="21">
        <f t="shared" si="133"/>
        <v>1789.6</v>
      </c>
      <c r="K122" s="57"/>
      <c r="L122" s="57">
        <v>1789.6</v>
      </c>
      <c r="M122" s="57"/>
      <c r="N122" s="21">
        <f t="shared" ref="N122:N126" si="141">O122+P122+Q122</f>
        <v>3675</v>
      </c>
      <c r="O122" s="57"/>
      <c r="P122" s="57">
        <v>3675</v>
      </c>
      <c r="Q122" s="57"/>
      <c r="R122" s="21">
        <f t="shared" ref="R122:R126" si="142">S122+T122+U122</f>
        <v>3753.5</v>
      </c>
      <c r="S122" s="57"/>
      <c r="T122" s="57">
        <v>3753.5</v>
      </c>
      <c r="U122" s="57"/>
      <c r="V122" s="28">
        <f t="shared" si="72"/>
        <v>0.52</v>
      </c>
    </row>
    <row r="123" spans="1:101" ht="90" customHeight="1">
      <c r="A123" s="29"/>
      <c r="B123" s="31" t="s">
        <v>256</v>
      </c>
      <c r="C123" s="25" t="s">
        <v>257</v>
      </c>
      <c r="D123" s="26" t="s">
        <v>258</v>
      </c>
      <c r="E123" s="25" t="s">
        <v>254</v>
      </c>
      <c r="F123" s="21">
        <f t="shared" si="118"/>
        <v>11935.7</v>
      </c>
      <c r="G123" s="57"/>
      <c r="H123" s="57">
        <v>11935.7</v>
      </c>
      <c r="I123" s="57"/>
      <c r="J123" s="21">
        <f t="shared" si="133"/>
        <v>11935.7</v>
      </c>
      <c r="K123" s="57"/>
      <c r="L123" s="57">
        <v>11935.7</v>
      </c>
      <c r="M123" s="57"/>
      <c r="N123" s="21">
        <f t="shared" si="141"/>
        <v>22837.5</v>
      </c>
      <c r="O123" s="57"/>
      <c r="P123" s="57">
        <v>22837.5</v>
      </c>
      <c r="Q123" s="57"/>
      <c r="R123" s="21">
        <f t="shared" si="142"/>
        <v>30507</v>
      </c>
      <c r="S123" s="57"/>
      <c r="T123" s="57">
        <v>30507</v>
      </c>
      <c r="U123" s="57"/>
      <c r="V123" s="28">
        <f t="shared" si="72"/>
        <v>1</v>
      </c>
    </row>
    <row r="124" spans="1:101" s="96" customFormat="1" ht="57.75" customHeight="1">
      <c r="A124" s="18" t="s">
        <v>322</v>
      </c>
      <c r="B124" s="95" t="s">
        <v>323</v>
      </c>
      <c r="C124" s="20" t="s">
        <v>12</v>
      </c>
      <c r="D124" s="65" t="s">
        <v>12</v>
      </c>
      <c r="E124" s="20" t="s">
        <v>12</v>
      </c>
      <c r="F124" s="21">
        <f t="shared" si="118"/>
        <v>621566.30000000005</v>
      </c>
      <c r="G124" s="21">
        <f>G126</f>
        <v>621566.30000000005</v>
      </c>
      <c r="H124" s="21">
        <f t="shared" ref="H124:I124" si="143">H126</f>
        <v>0</v>
      </c>
      <c r="I124" s="21">
        <f t="shared" si="143"/>
        <v>0</v>
      </c>
      <c r="J124" s="21">
        <f t="shared" si="133"/>
        <v>0</v>
      </c>
      <c r="K124" s="21">
        <f>K126</f>
        <v>0</v>
      </c>
      <c r="L124" s="21">
        <f t="shared" ref="L124:M124" si="144">L126</f>
        <v>0</v>
      </c>
      <c r="M124" s="21">
        <f t="shared" si="144"/>
        <v>0</v>
      </c>
      <c r="N124" s="21">
        <f t="shared" si="141"/>
        <v>1049504.8</v>
      </c>
      <c r="O124" s="21">
        <f>O126</f>
        <v>1049504.8</v>
      </c>
      <c r="P124" s="21">
        <f t="shared" ref="P124:Q124" si="145">P126</f>
        <v>0</v>
      </c>
      <c r="Q124" s="21">
        <f t="shared" si="145"/>
        <v>0</v>
      </c>
      <c r="R124" s="21">
        <f t="shared" si="142"/>
        <v>932076.4</v>
      </c>
      <c r="S124" s="21">
        <f>S126</f>
        <v>932076.4</v>
      </c>
      <c r="T124" s="21">
        <f t="shared" ref="T124:U124" si="146">T126</f>
        <v>0</v>
      </c>
      <c r="U124" s="21">
        <f t="shared" si="146"/>
        <v>0</v>
      </c>
      <c r="V124" s="28">
        <f t="shared" si="72"/>
        <v>0</v>
      </c>
      <c r="W124" s="105"/>
      <c r="X124" s="105"/>
      <c r="Y124" s="105"/>
      <c r="Z124" s="105"/>
      <c r="AA124" s="105"/>
      <c r="AB124" s="105"/>
      <c r="AC124" s="105"/>
      <c r="AD124" s="105"/>
      <c r="AE124" s="105"/>
      <c r="AF124" s="105"/>
      <c r="AG124" s="105"/>
      <c r="AH124" s="105"/>
      <c r="AI124" s="105"/>
      <c r="AJ124" s="105"/>
      <c r="AK124" s="105"/>
      <c r="AL124" s="105"/>
      <c r="AM124" s="105"/>
      <c r="AN124" s="105"/>
      <c r="AO124" s="105"/>
      <c r="AP124" s="105"/>
      <c r="AQ124" s="105"/>
      <c r="AR124" s="105"/>
      <c r="AS124" s="105"/>
      <c r="AT124" s="105"/>
      <c r="AU124" s="105"/>
      <c r="AV124" s="105"/>
      <c r="AW124" s="105"/>
      <c r="AX124" s="105"/>
      <c r="AY124" s="105"/>
      <c r="AZ124" s="105"/>
      <c r="BA124" s="105"/>
      <c r="BB124" s="105"/>
      <c r="BC124" s="105"/>
      <c r="BD124" s="105"/>
      <c r="BE124" s="105"/>
      <c r="BF124" s="105"/>
      <c r="BG124" s="105"/>
      <c r="BH124" s="105"/>
      <c r="BI124" s="105"/>
      <c r="BJ124" s="105"/>
      <c r="BK124" s="105"/>
      <c r="BL124" s="105"/>
      <c r="BM124" s="105"/>
      <c r="BN124" s="105"/>
      <c r="BO124" s="105"/>
      <c r="BP124" s="105"/>
      <c r="BQ124" s="105"/>
      <c r="BR124" s="105"/>
      <c r="BS124" s="105"/>
      <c r="BT124" s="105"/>
      <c r="BU124" s="105"/>
      <c r="BV124" s="105"/>
      <c r="BW124" s="105"/>
      <c r="BX124" s="105"/>
      <c r="BY124" s="105"/>
      <c r="BZ124" s="105"/>
      <c r="CA124" s="105"/>
      <c r="CB124" s="105"/>
      <c r="CC124" s="105"/>
      <c r="CD124" s="105"/>
      <c r="CE124" s="105"/>
      <c r="CF124" s="105"/>
      <c r="CG124" s="105"/>
      <c r="CH124" s="105"/>
      <c r="CI124" s="105"/>
      <c r="CJ124" s="105"/>
      <c r="CK124" s="105"/>
      <c r="CL124" s="105"/>
      <c r="CM124" s="105"/>
      <c r="CN124" s="105"/>
      <c r="CO124" s="105"/>
      <c r="CP124" s="105"/>
      <c r="CQ124" s="105"/>
      <c r="CR124" s="105"/>
      <c r="CS124" s="105"/>
      <c r="CT124" s="105"/>
      <c r="CU124" s="105"/>
      <c r="CV124" s="105"/>
      <c r="CW124" s="105"/>
    </row>
    <row r="125" spans="1:101" ht="21" customHeight="1">
      <c r="A125" s="29"/>
      <c r="B125" s="31" t="s">
        <v>14</v>
      </c>
      <c r="C125" s="25"/>
      <c r="D125" s="93"/>
      <c r="E125" s="25"/>
      <c r="F125" s="21"/>
      <c r="G125" s="57"/>
      <c r="H125" s="57"/>
      <c r="I125" s="57"/>
      <c r="J125" s="21"/>
      <c r="K125" s="57"/>
      <c r="L125" s="57"/>
      <c r="M125" s="57"/>
      <c r="N125" s="21"/>
      <c r="O125" s="57"/>
      <c r="P125" s="57"/>
      <c r="Q125" s="57"/>
      <c r="R125" s="21"/>
      <c r="S125" s="57"/>
      <c r="T125" s="57"/>
      <c r="U125" s="57"/>
      <c r="V125" s="28"/>
    </row>
    <row r="126" spans="1:101" ht="114.75" customHeight="1">
      <c r="A126" s="29"/>
      <c r="B126" s="31" t="s">
        <v>325</v>
      </c>
      <c r="C126" s="25" t="s">
        <v>208</v>
      </c>
      <c r="D126" s="93" t="s">
        <v>65</v>
      </c>
      <c r="E126" s="25" t="s">
        <v>324</v>
      </c>
      <c r="F126" s="21">
        <f t="shared" si="118"/>
        <v>621566.30000000005</v>
      </c>
      <c r="G126" s="57">
        <v>621566.30000000005</v>
      </c>
      <c r="H126" s="57"/>
      <c r="I126" s="57"/>
      <c r="J126" s="21">
        <f t="shared" si="133"/>
        <v>0</v>
      </c>
      <c r="K126" s="57"/>
      <c r="L126" s="57"/>
      <c r="M126" s="57"/>
      <c r="N126" s="21">
        <f t="shared" si="141"/>
        <v>1049504.8</v>
      </c>
      <c r="O126" s="57">
        <v>1049504.8</v>
      </c>
      <c r="P126" s="57"/>
      <c r="Q126" s="57"/>
      <c r="R126" s="21">
        <f t="shared" si="142"/>
        <v>932076.4</v>
      </c>
      <c r="S126" s="57">
        <v>932076.4</v>
      </c>
      <c r="T126" s="57"/>
      <c r="U126" s="57"/>
      <c r="V126" s="28">
        <f t="shared" si="72"/>
        <v>0</v>
      </c>
    </row>
    <row r="127" spans="1:101" s="53" customFormat="1" ht="39" customHeight="1">
      <c r="A127" s="13" t="s">
        <v>66</v>
      </c>
      <c r="B127" s="48" t="s">
        <v>198</v>
      </c>
      <c r="C127" s="15" t="s">
        <v>12</v>
      </c>
      <c r="D127" s="15" t="s">
        <v>12</v>
      </c>
      <c r="E127" s="15" t="s">
        <v>12</v>
      </c>
      <c r="F127" s="35">
        <f t="shared" si="118"/>
        <v>8386532.7999999998</v>
      </c>
      <c r="G127" s="35">
        <f>G128+G137+G133</f>
        <v>3914747.6</v>
      </c>
      <c r="H127" s="35">
        <f>H128+H137+H133</f>
        <v>4085708.3</v>
      </c>
      <c r="I127" s="35">
        <f>I128+I137+I133</f>
        <v>386076.9</v>
      </c>
      <c r="J127" s="35">
        <f t="shared" si="133"/>
        <v>2144497.2999999998</v>
      </c>
      <c r="K127" s="35">
        <f>K128+K137+K133</f>
        <v>515627.3</v>
      </c>
      <c r="L127" s="35">
        <f>L128+L137+L133</f>
        <v>1324430.2</v>
      </c>
      <c r="M127" s="35">
        <f>M128+M137+M133</f>
        <v>304439.8</v>
      </c>
      <c r="N127" s="35">
        <f t="shared" si="134"/>
        <v>4929771.9000000004</v>
      </c>
      <c r="O127" s="35">
        <f>O128+O137+O133</f>
        <v>1864539.2</v>
      </c>
      <c r="P127" s="35">
        <f>P128+P137+P133</f>
        <v>2792232.7</v>
      </c>
      <c r="Q127" s="35">
        <f>Q128+Q137+Q133</f>
        <v>273000</v>
      </c>
      <c r="R127" s="35">
        <f t="shared" si="135"/>
        <v>6559834.4000000004</v>
      </c>
      <c r="S127" s="35">
        <f>S128+S137+S133</f>
        <v>1889345.5</v>
      </c>
      <c r="T127" s="35">
        <f>T128+T137+T133</f>
        <v>4397488.9000000004</v>
      </c>
      <c r="U127" s="35">
        <f>U128+U137+U133</f>
        <v>273000</v>
      </c>
      <c r="V127" s="36">
        <f t="shared" si="72"/>
        <v>0.25600000000000001</v>
      </c>
      <c r="W127" s="83"/>
      <c r="X127" s="83"/>
      <c r="Y127" s="83"/>
      <c r="Z127" s="83"/>
      <c r="AA127" s="83"/>
      <c r="AB127" s="83"/>
      <c r="AC127" s="83"/>
      <c r="AD127" s="83"/>
      <c r="AE127" s="83"/>
      <c r="AF127" s="83"/>
      <c r="AG127" s="83"/>
      <c r="AH127" s="83"/>
      <c r="AI127" s="83"/>
      <c r="AJ127" s="83"/>
      <c r="AK127" s="83"/>
      <c r="AL127" s="83"/>
      <c r="AM127" s="83"/>
      <c r="AN127" s="83"/>
      <c r="AO127" s="83"/>
      <c r="AP127" s="83"/>
      <c r="AQ127" s="83"/>
      <c r="AR127" s="83"/>
      <c r="AS127" s="83"/>
      <c r="AT127" s="83"/>
      <c r="AU127" s="83"/>
      <c r="AV127" s="83"/>
      <c r="AW127" s="83"/>
      <c r="AX127" s="83"/>
      <c r="AY127" s="83"/>
      <c r="AZ127" s="83"/>
      <c r="BA127" s="83"/>
      <c r="BB127" s="83"/>
      <c r="BC127" s="83"/>
      <c r="BD127" s="83"/>
      <c r="BE127" s="83"/>
      <c r="BF127" s="83"/>
      <c r="BG127" s="83"/>
      <c r="BH127" s="83"/>
      <c r="BI127" s="83"/>
      <c r="BJ127" s="83"/>
      <c r="BK127" s="83"/>
      <c r="BL127" s="83"/>
      <c r="BM127" s="83"/>
      <c r="BN127" s="83"/>
      <c r="BO127" s="83"/>
      <c r="BP127" s="83"/>
      <c r="BQ127" s="83"/>
      <c r="BR127" s="83"/>
      <c r="BS127" s="83"/>
      <c r="BT127" s="83"/>
      <c r="BU127" s="83"/>
      <c r="BV127" s="83"/>
      <c r="BW127" s="83"/>
      <c r="BX127" s="83"/>
      <c r="BY127" s="83"/>
      <c r="BZ127" s="83"/>
      <c r="CA127" s="83"/>
      <c r="CB127" s="83"/>
      <c r="CC127" s="83"/>
      <c r="CD127" s="83"/>
      <c r="CE127" s="83"/>
      <c r="CF127" s="83"/>
      <c r="CG127" s="83"/>
      <c r="CH127" s="83"/>
      <c r="CI127" s="83"/>
      <c r="CJ127" s="83"/>
      <c r="CK127" s="83"/>
      <c r="CL127" s="83"/>
      <c r="CM127" s="83"/>
      <c r="CN127" s="83"/>
      <c r="CO127" s="83"/>
      <c r="CP127" s="83"/>
      <c r="CQ127" s="83"/>
      <c r="CR127" s="83"/>
      <c r="CS127" s="83"/>
      <c r="CT127" s="83"/>
      <c r="CU127" s="83"/>
      <c r="CV127" s="83"/>
      <c r="CW127" s="83"/>
    </row>
    <row r="128" spans="1:101" ht="36.75" customHeight="1">
      <c r="A128" s="7" t="s">
        <v>67</v>
      </c>
      <c r="B128" s="19" t="s">
        <v>175</v>
      </c>
      <c r="C128" s="46" t="s">
        <v>12</v>
      </c>
      <c r="D128" s="46" t="s">
        <v>12</v>
      </c>
      <c r="E128" s="46" t="s">
        <v>12</v>
      </c>
      <c r="F128" s="21">
        <f>G128+H128+I128</f>
        <v>7868043.5999999996</v>
      </c>
      <c r="G128" s="21">
        <f>SUM(G130:G132)</f>
        <v>3444696.5</v>
      </c>
      <c r="H128" s="21">
        <f>SUM(H130:H132)</f>
        <v>4037270.2</v>
      </c>
      <c r="I128" s="21">
        <f>SUM(I130:I132)</f>
        <v>386076.9</v>
      </c>
      <c r="J128" s="21">
        <f>K128+L128+M128</f>
        <v>2104032</v>
      </c>
      <c r="K128" s="21">
        <f>SUM(K130:K132)</f>
        <v>475162</v>
      </c>
      <c r="L128" s="21">
        <f>SUM(L130:L132)</f>
        <v>1324430.2</v>
      </c>
      <c r="M128" s="21">
        <f>SUM(M130:M132)</f>
        <v>304439.8</v>
      </c>
      <c r="N128" s="21">
        <f t="shared" si="134"/>
        <v>4713747</v>
      </c>
      <c r="O128" s="21">
        <f>SUM(O130:O132)</f>
        <v>1691152.5</v>
      </c>
      <c r="P128" s="21">
        <f>SUM(P130:P132)</f>
        <v>2749594.5</v>
      </c>
      <c r="Q128" s="21">
        <f>SUM(Q130:Q132)</f>
        <v>273000</v>
      </c>
      <c r="R128" s="21">
        <f t="shared" si="135"/>
        <v>6209431.7999999998</v>
      </c>
      <c r="S128" s="21">
        <f>SUM(S130:S132)</f>
        <v>1691152.5</v>
      </c>
      <c r="T128" s="21">
        <f>SUM(T130:T132)</f>
        <v>4245279.3</v>
      </c>
      <c r="U128" s="21">
        <f>SUM(U130:U132)</f>
        <v>273000</v>
      </c>
      <c r="V128" s="28">
        <f>J128/F128</f>
        <v>0.26700000000000002</v>
      </c>
    </row>
    <row r="129" spans="1:101" ht="18.75">
      <c r="A129" s="10"/>
      <c r="B129" s="22" t="s">
        <v>14</v>
      </c>
      <c r="C129" s="45"/>
      <c r="D129" s="45"/>
      <c r="E129" s="45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8"/>
    </row>
    <row r="130" spans="1:101" ht="98.25" customHeight="1">
      <c r="A130" s="29"/>
      <c r="B130" s="31" t="s">
        <v>148</v>
      </c>
      <c r="C130" s="26" t="s">
        <v>174</v>
      </c>
      <c r="D130" s="26" t="s">
        <v>68</v>
      </c>
      <c r="E130" s="25" t="s">
        <v>111</v>
      </c>
      <c r="F130" s="21">
        <f t="shared" si="118"/>
        <v>1103076.8999999999</v>
      </c>
      <c r="G130" s="57">
        <v>717000</v>
      </c>
      <c r="H130" s="57"/>
      <c r="I130" s="57">
        <v>386076.9</v>
      </c>
      <c r="J130" s="21">
        <f t="shared" si="133"/>
        <v>421439.8</v>
      </c>
      <c r="K130" s="57">
        <v>117000</v>
      </c>
      <c r="L130" s="57"/>
      <c r="M130" s="57">
        <v>304439.8</v>
      </c>
      <c r="N130" s="21">
        <f t="shared" ref="N130:N132" si="147">O130+P130+Q130</f>
        <v>367015</v>
      </c>
      <c r="O130" s="57">
        <v>94015</v>
      </c>
      <c r="P130" s="57"/>
      <c r="Q130" s="57">
        <v>273000</v>
      </c>
      <c r="R130" s="21">
        <f t="shared" ref="R130:R132" si="148">S130+T130+U130</f>
        <v>367015</v>
      </c>
      <c r="S130" s="57">
        <v>94015</v>
      </c>
      <c r="T130" s="57"/>
      <c r="U130" s="57">
        <v>273000</v>
      </c>
      <c r="V130" s="28">
        <f t="shared" si="72"/>
        <v>0.38200000000000001</v>
      </c>
    </row>
    <row r="131" spans="1:101" ht="98.25" customHeight="1">
      <c r="A131" s="29"/>
      <c r="B131" s="31" t="s">
        <v>172</v>
      </c>
      <c r="C131" s="26" t="s">
        <v>174</v>
      </c>
      <c r="D131" s="26" t="s">
        <v>68</v>
      </c>
      <c r="E131" s="25" t="s">
        <v>173</v>
      </c>
      <c r="F131" s="21">
        <f t="shared" si="118"/>
        <v>4162134.2</v>
      </c>
      <c r="G131" s="57">
        <v>124864</v>
      </c>
      <c r="H131" s="57">
        <v>4037270.2</v>
      </c>
      <c r="I131" s="57">
        <v>0</v>
      </c>
      <c r="J131" s="21">
        <f t="shared" si="133"/>
        <v>1365392</v>
      </c>
      <c r="K131" s="57">
        <v>40961.760000000002</v>
      </c>
      <c r="L131" s="57">
        <v>1324430.2</v>
      </c>
      <c r="M131" s="57">
        <v>0</v>
      </c>
      <c r="N131" s="21">
        <f t="shared" si="147"/>
        <v>2834633.6</v>
      </c>
      <c r="O131" s="57">
        <v>85039.1</v>
      </c>
      <c r="P131" s="57">
        <v>2749594.5</v>
      </c>
      <c r="Q131" s="21"/>
      <c r="R131" s="21">
        <f t="shared" si="148"/>
        <v>4376576.5999999996</v>
      </c>
      <c r="S131" s="57">
        <v>131297.29999999999</v>
      </c>
      <c r="T131" s="57">
        <v>4245279.3</v>
      </c>
      <c r="U131" s="21"/>
      <c r="V131" s="28">
        <f t="shared" si="72"/>
        <v>0.32800000000000001</v>
      </c>
    </row>
    <row r="132" spans="1:101" ht="98.25" customHeight="1">
      <c r="A132" s="29"/>
      <c r="B132" s="31" t="s">
        <v>327</v>
      </c>
      <c r="C132" s="93" t="s">
        <v>174</v>
      </c>
      <c r="D132" s="93" t="s">
        <v>68</v>
      </c>
      <c r="E132" s="25" t="s">
        <v>326</v>
      </c>
      <c r="F132" s="21">
        <f t="shared" si="118"/>
        <v>2602832.5</v>
      </c>
      <c r="G132" s="57">
        <v>2602832.5</v>
      </c>
      <c r="H132" s="57"/>
      <c r="I132" s="57"/>
      <c r="J132" s="21">
        <f t="shared" si="133"/>
        <v>317200.2</v>
      </c>
      <c r="K132" s="57">
        <v>317200.2</v>
      </c>
      <c r="L132" s="57"/>
      <c r="M132" s="57"/>
      <c r="N132" s="21">
        <f t="shared" si="147"/>
        <v>1512098.4</v>
      </c>
      <c r="O132" s="57">
        <v>1512098.4</v>
      </c>
      <c r="P132" s="57"/>
      <c r="Q132" s="21"/>
      <c r="R132" s="21">
        <f t="shared" si="148"/>
        <v>1465840.2</v>
      </c>
      <c r="S132" s="57">
        <v>1465840.2</v>
      </c>
      <c r="T132" s="57"/>
      <c r="U132" s="21"/>
      <c r="V132" s="28">
        <f t="shared" si="72"/>
        <v>0.122</v>
      </c>
    </row>
    <row r="133" spans="1:101" ht="36.75" customHeight="1">
      <c r="A133" s="7" t="s">
        <v>124</v>
      </c>
      <c r="B133" s="19" t="s">
        <v>176</v>
      </c>
      <c r="C133" s="27" t="s">
        <v>12</v>
      </c>
      <c r="D133" s="27" t="s">
        <v>12</v>
      </c>
      <c r="E133" s="27" t="s">
        <v>12</v>
      </c>
      <c r="F133" s="21">
        <f t="shared" si="118"/>
        <v>276794.3</v>
      </c>
      <c r="G133" s="21">
        <f>SUM(G135:G136)</f>
        <v>228356.2</v>
      </c>
      <c r="H133" s="21">
        <f t="shared" ref="H133:M133" si="149">SUM(H135:H136)</f>
        <v>48438.1</v>
      </c>
      <c r="I133" s="21">
        <f t="shared" si="149"/>
        <v>0</v>
      </c>
      <c r="J133" s="21">
        <f t="shared" si="149"/>
        <v>8011.5</v>
      </c>
      <c r="K133" s="21">
        <f t="shared" si="149"/>
        <v>8011.5</v>
      </c>
      <c r="L133" s="21">
        <f t="shared" si="149"/>
        <v>0</v>
      </c>
      <c r="M133" s="21">
        <f t="shared" si="149"/>
        <v>0</v>
      </c>
      <c r="N133" s="21">
        <f t="shared" ref="N133" si="150">O133+P133+Q133</f>
        <v>43956.9</v>
      </c>
      <c r="O133" s="21">
        <f>SUM(O135:O136)</f>
        <v>1318.7</v>
      </c>
      <c r="P133" s="21">
        <f t="shared" ref="P133:Q133" si="151">SUM(P135:P136)</f>
        <v>42638.2</v>
      </c>
      <c r="Q133" s="21">
        <f t="shared" si="151"/>
        <v>0</v>
      </c>
      <c r="R133" s="21">
        <f t="shared" ref="R133" si="152">S133+T133+U133</f>
        <v>167263.29999999999</v>
      </c>
      <c r="S133" s="21">
        <f>SUM(S135:S136)</f>
        <v>15053.7</v>
      </c>
      <c r="T133" s="21">
        <f t="shared" ref="T133:U133" si="153">SUM(T135:T136)</f>
        <v>152209.60000000001</v>
      </c>
      <c r="U133" s="21">
        <f t="shared" si="153"/>
        <v>0</v>
      </c>
      <c r="V133" s="28">
        <f t="shared" si="72"/>
        <v>2.9000000000000001E-2</v>
      </c>
    </row>
    <row r="134" spans="1:101" ht="18.75">
      <c r="A134" s="10"/>
      <c r="B134" s="22" t="s">
        <v>14</v>
      </c>
      <c r="C134" s="45"/>
      <c r="D134" s="45"/>
      <c r="E134" s="45"/>
      <c r="F134" s="21"/>
      <c r="G134" s="57"/>
      <c r="H134" s="57"/>
      <c r="I134" s="57"/>
      <c r="J134" s="21"/>
      <c r="K134" s="57"/>
      <c r="L134" s="57"/>
      <c r="M134" s="57"/>
      <c r="N134" s="21"/>
      <c r="O134" s="57"/>
      <c r="P134" s="57"/>
      <c r="Q134" s="57"/>
      <c r="R134" s="21"/>
      <c r="S134" s="57"/>
      <c r="T134" s="57"/>
      <c r="U134" s="57"/>
      <c r="V134" s="28"/>
    </row>
    <row r="135" spans="1:101" ht="108.75" customHeight="1">
      <c r="A135" s="10"/>
      <c r="B135" s="52" t="s">
        <v>259</v>
      </c>
      <c r="C135" s="63" t="s">
        <v>174</v>
      </c>
      <c r="D135" s="66" t="s">
        <v>68</v>
      </c>
      <c r="E135" s="63" t="s">
        <v>260</v>
      </c>
      <c r="F135" s="21">
        <f t="shared" si="118"/>
        <v>148158.39999999999</v>
      </c>
      <c r="G135" s="57">
        <v>99720.3</v>
      </c>
      <c r="H135" s="57">
        <v>48438.1</v>
      </c>
      <c r="I135" s="57"/>
      <c r="J135" s="21">
        <f>SUM(K135:M135)</f>
        <v>0</v>
      </c>
      <c r="K135" s="57"/>
      <c r="L135" s="57">
        <v>0</v>
      </c>
      <c r="M135" s="57"/>
      <c r="N135" s="21">
        <f t="shared" ref="N135:N137" si="154">O135+P135+Q135</f>
        <v>43956.9</v>
      </c>
      <c r="O135" s="57">
        <v>1318.71</v>
      </c>
      <c r="P135" s="57">
        <v>42638.2</v>
      </c>
      <c r="Q135" s="57"/>
      <c r="R135" s="21">
        <f t="shared" ref="R135:R137" si="155">S135+T135+U135</f>
        <v>167263.29999999999</v>
      </c>
      <c r="S135" s="57">
        <v>15053.7</v>
      </c>
      <c r="T135" s="57">
        <v>152209.60000000001</v>
      </c>
      <c r="U135" s="57"/>
      <c r="V135" s="28">
        <f t="shared" si="72"/>
        <v>0</v>
      </c>
    </row>
    <row r="136" spans="1:101" ht="99.75" customHeight="1">
      <c r="A136" s="29"/>
      <c r="B136" s="31" t="s">
        <v>148</v>
      </c>
      <c r="C136" s="25" t="s">
        <v>174</v>
      </c>
      <c r="D136" s="26" t="s">
        <v>68</v>
      </c>
      <c r="E136" s="25" t="s">
        <v>138</v>
      </c>
      <c r="F136" s="21">
        <f t="shared" si="118"/>
        <v>128635.9</v>
      </c>
      <c r="G136" s="57">
        <v>128635.9</v>
      </c>
      <c r="H136" s="57"/>
      <c r="I136" s="57"/>
      <c r="J136" s="21">
        <f t="shared" ref="J136:J137" si="156">K136+L136+M136</f>
        <v>8011.5</v>
      </c>
      <c r="K136" s="57">
        <v>8011.5</v>
      </c>
      <c r="L136" s="57"/>
      <c r="M136" s="57"/>
      <c r="N136" s="21">
        <f t="shared" si="154"/>
        <v>0</v>
      </c>
      <c r="O136" s="57">
        <v>0</v>
      </c>
      <c r="P136" s="57"/>
      <c r="Q136" s="57"/>
      <c r="R136" s="21">
        <f t="shared" si="155"/>
        <v>0</v>
      </c>
      <c r="S136" s="57"/>
      <c r="T136" s="57"/>
      <c r="U136" s="57"/>
      <c r="V136" s="28">
        <f t="shared" si="72"/>
        <v>6.2E-2</v>
      </c>
    </row>
    <row r="137" spans="1:101" s="5" customFormat="1" ht="38.25" customHeight="1">
      <c r="A137" s="18" t="s">
        <v>125</v>
      </c>
      <c r="B137" s="38" t="s">
        <v>177</v>
      </c>
      <c r="C137" s="20" t="s">
        <v>12</v>
      </c>
      <c r="D137" s="20" t="s">
        <v>12</v>
      </c>
      <c r="E137" s="20" t="s">
        <v>12</v>
      </c>
      <c r="F137" s="21">
        <f t="shared" si="118"/>
        <v>241694.9</v>
      </c>
      <c r="G137" s="21">
        <f>SUM(G139:G142)</f>
        <v>241694.9</v>
      </c>
      <c r="H137" s="21">
        <f>SUM(H139:H142)</f>
        <v>0</v>
      </c>
      <c r="I137" s="21">
        <f>SUM(I139:I142)</f>
        <v>0</v>
      </c>
      <c r="J137" s="21">
        <f t="shared" si="156"/>
        <v>32453.8</v>
      </c>
      <c r="K137" s="21">
        <f>SUM(K139:K142)</f>
        <v>32453.8</v>
      </c>
      <c r="L137" s="21">
        <f>SUM(L140:L142)</f>
        <v>0</v>
      </c>
      <c r="M137" s="21">
        <f>SUM(M140:M142)</f>
        <v>0</v>
      </c>
      <c r="N137" s="21">
        <f t="shared" si="154"/>
        <v>172068</v>
      </c>
      <c r="O137" s="21">
        <f>SUM(O139:O142)</f>
        <v>172068</v>
      </c>
      <c r="P137" s="21">
        <f>SUM(P139:P142)</f>
        <v>0</v>
      </c>
      <c r="Q137" s="21">
        <f>SUM(Q139:Q142)</f>
        <v>0</v>
      </c>
      <c r="R137" s="21">
        <f t="shared" si="155"/>
        <v>183139.3</v>
      </c>
      <c r="S137" s="21">
        <f>SUM(S139:S142)</f>
        <v>183139.3</v>
      </c>
      <c r="T137" s="21">
        <f>SUM(T139:T142)</f>
        <v>0</v>
      </c>
      <c r="U137" s="21">
        <f>SUM(U139:U142)</f>
        <v>0</v>
      </c>
      <c r="V137" s="28">
        <f t="shared" si="72"/>
        <v>0.13400000000000001</v>
      </c>
      <c r="W137" s="83"/>
      <c r="X137" s="83"/>
      <c r="Y137" s="83"/>
      <c r="Z137" s="83"/>
      <c r="AA137" s="83"/>
      <c r="AB137" s="83"/>
      <c r="AC137" s="83"/>
      <c r="AD137" s="83"/>
      <c r="AE137" s="83"/>
      <c r="AF137" s="83"/>
      <c r="AG137" s="83"/>
      <c r="AH137" s="83"/>
      <c r="AI137" s="83"/>
      <c r="AJ137" s="83"/>
      <c r="AK137" s="83"/>
      <c r="AL137" s="83"/>
      <c r="AM137" s="83"/>
      <c r="AN137" s="83"/>
      <c r="AO137" s="83"/>
      <c r="AP137" s="83"/>
      <c r="AQ137" s="83"/>
      <c r="AR137" s="83"/>
      <c r="AS137" s="83"/>
      <c r="AT137" s="83"/>
      <c r="AU137" s="83"/>
      <c r="AV137" s="83"/>
      <c r="AW137" s="83"/>
      <c r="AX137" s="83"/>
      <c r="AY137" s="83"/>
      <c r="AZ137" s="83"/>
      <c r="BA137" s="83"/>
      <c r="BB137" s="83"/>
      <c r="BC137" s="83"/>
      <c r="BD137" s="83"/>
      <c r="BE137" s="83"/>
      <c r="BF137" s="83"/>
      <c r="BG137" s="83"/>
      <c r="BH137" s="83"/>
      <c r="BI137" s="83"/>
      <c r="BJ137" s="83"/>
      <c r="BK137" s="83"/>
      <c r="BL137" s="83"/>
      <c r="BM137" s="83"/>
      <c r="BN137" s="83"/>
      <c r="BO137" s="83"/>
      <c r="BP137" s="83"/>
      <c r="BQ137" s="83"/>
      <c r="BR137" s="83"/>
      <c r="BS137" s="83"/>
      <c r="BT137" s="83"/>
      <c r="BU137" s="83"/>
      <c r="BV137" s="83"/>
      <c r="BW137" s="83"/>
      <c r="BX137" s="83"/>
      <c r="BY137" s="83"/>
      <c r="BZ137" s="83"/>
      <c r="CA137" s="83"/>
      <c r="CB137" s="83"/>
      <c r="CC137" s="83"/>
      <c r="CD137" s="83"/>
      <c r="CE137" s="83"/>
      <c r="CF137" s="83"/>
      <c r="CG137" s="83"/>
      <c r="CH137" s="83"/>
      <c r="CI137" s="83"/>
      <c r="CJ137" s="83"/>
      <c r="CK137" s="83"/>
      <c r="CL137" s="83"/>
      <c r="CM137" s="83"/>
      <c r="CN137" s="83"/>
      <c r="CO137" s="83"/>
      <c r="CP137" s="83"/>
      <c r="CQ137" s="83"/>
      <c r="CR137" s="83"/>
      <c r="CS137" s="83"/>
      <c r="CT137" s="83"/>
      <c r="CU137" s="83"/>
      <c r="CV137" s="83"/>
      <c r="CW137" s="83"/>
    </row>
    <row r="138" spans="1:101" ht="22.5" customHeight="1">
      <c r="A138" s="10"/>
      <c r="B138" s="22" t="s">
        <v>14</v>
      </c>
      <c r="C138" s="45"/>
      <c r="D138" s="45"/>
      <c r="E138" s="45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8"/>
    </row>
    <row r="139" spans="1:101" ht="57.75" customHeight="1">
      <c r="A139" s="10"/>
      <c r="B139" s="52" t="s">
        <v>329</v>
      </c>
      <c r="C139" s="64" t="s">
        <v>168</v>
      </c>
      <c r="D139" s="64" t="s">
        <v>346</v>
      </c>
      <c r="E139" s="63" t="s">
        <v>328</v>
      </c>
      <c r="F139" s="21">
        <f t="shared" si="118"/>
        <v>6825.5</v>
      </c>
      <c r="G139" s="57">
        <v>6825.5</v>
      </c>
      <c r="H139" s="21"/>
      <c r="I139" s="21"/>
      <c r="J139" s="21">
        <f>SUM(K139:M139)</f>
        <v>2130.6</v>
      </c>
      <c r="K139" s="57">
        <v>2130.6</v>
      </c>
      <c r="L139" s="21"/>
      <c r="M139" s="21"/>
      <c r="N139" s="21">
        <f t="shared" ref="N139:N144" si="157">O139+P139+Q139</f>
        <v>3813</v>
      </c>
      <c r="O139" s="57">
        <v>3813</v>
      </c>
      <c r="P139" s="21"/>
      <c r="Q139" s="21"/>
      <c r="R139" s="21">
        <f t="shared" ref="R139:R144" si="158">S139+T139+U139</f>
        <v>3813</v>
      </c>
      <c r="S139" s="57">
        <v>3813</v>
      </c>
      <c r="T139" s="21"/>
      <c r="U139" s="21"/>
      <c r="V139" s="28">
        <f t="shared" si="72"/>
        <v>0.312</v>
      </c>
    </row>
    <row r="140" spans="1:101" ht="71.25" customHeight="1">
      <c r="A140" s="29"/>
      <c r="B140" s="31" t="s">
        <v>148</v>
      </c>
      <c r="C140" s="25" t="s">
        <v>150</v>
      </c>
      <c r="D140" s="26" t="s">
        <v>15</v>
      </c>
      <c r="E140" s="25" t="s">
        <v>123</v>
      </c>
      <c r="F140" s="21">
        <f t="shared" si="118"/>
        <v>367.5</v>
      </c>
      <c r="G140" s="57">
        <v>367.5</v>
      </c>
      <c r="H140" s="57"/>
      <c r="I140" s="57"/>
      <c r="J140" s="21">
        <f t="shared" ref="J140:J144" si="159">K140+L140+M140</f>
        <v>201.8</v>
      </c>
      <c r="K140" s="57">
        <v>201.75</v>
      </c>
      <c r="L140" s="57"/>
      <c r="M140" s="57"/>
      <c r="N140" s="21">
        <f t="shared" si="157"/>
        <v>367.5</v>
      </c>
      <c r="O140" s="57">
        <v>367.5</v>
      </c>
      <c r="P140" s="57"/>
      <c r="Q140" s="57"/>
      <c r="R140" s="21">
        <f t="shared" si="158"/>
        <v>367.5</v>
      </c>
      <c r="S140" s="57">
        <v>367.5</v>
      </c>
      <c r="T140" s="57"/>
      <c r="U140" s="57"/>
      <c r="V140" s="28">
        <f t="shared" si="72"/>
        <v>0.54900000000000004</v>
      </c>
    </row>
    <row r="141" spans="1:101" ht="70.5" customHeight="1">
      <c r="A141" s="29"/>
      <c r="B141" s="31" t="s">
        <v>148</v>
      </c>
      <c r="C141" s="25" t="s">
        <v>168</v>
      </c>
      <c r="D141" s="26" t="s">
        <v>346</v>
      </c>
      <c r="E141" s="63" t="s">
        <v>123</v>
      </c>
      <c r="F141" s="21">
        <f t="shared" si="118"/>
        <v>0</v>
      </c>
      <c r="G141" s="57">
        <v>0</v>
      </c>
      <c r="H141" s="57"/>
      <c r="I141" s="57"/>
      <c r="J141" s="21">
        <f t="shared" si="159"/>
        <v>0</v>
      </c>
      <c r="K141" s="57">
        <v>0</v>
      </c>
      <c r="L141" s="57"/>
      <c r="M141" s="57"/>
      <c r="N141" s="21">
        <f t="shared" si="157"/>
        <v>3012.5</v>
      </c>
      <c r="O141" s="57">
        <v>3012.5</v>
      </c>
      <c r="P141" s="57"/>
      <c r="Q141" s="57"/>
      <c r="R141" s="21">
        <f t="shared" si="158"/>
        <v>3012.5</v>
      </c>
      <c r="S141" s="57">
        <v>3012.5</v>
      </c>
      <c r="T141" s="57"/>
      <c r="U141" s="57"/>
      <c r="V141" s="28" t="e">
        <f t="shared" si="72"/>
        <v>#DIV/0!</v>
      </c>
    </row>
    <row r="142" spans="1:101" ht="101.25" customHeight="1">
      <c r="A142" s="29"/>
      <c r="B142" s="31" t="s">
        <v>148</v>
      </c>
      <c r="C142" s="25" t="s">
        <v>174</v>
      </c>
      <c r="D142" s="26" t="s">
        <v>68</v>
      </c>
      <c r="E142" s="25" t="s">
        <v>123</v>
      </c>
      <c r="F142" s="21">
        <f t="shared" si="118"/>
        <v>234501.9</v>
      </c>
      <c r="G142" s="57">
        <v>234501.9</v>
      </c>
      <c r="H142" s="57"/>
      <c r="I142" s="57"/>
      <c r="J142" s="21">
        <f t="shared" si="159"/>
        <v>30121.4</v>
      </c>
      <c r="K142" s="57">
        <v>30121.4</v>
      </c>
      <c r="L142" s="57"/>
      <c r="M142" s="57"/>
      <c r="N142" s="21">
        <f t="shared" si="157"/>
        <v>164875</v>
      </c>
      <c r="O142" s="57">
        <v>164874.99</v>
      </c>
      <c r="P142" s="57"/>
      <c r="Q142" s="57"/>
      <c r="R142" s="21">
        <f t="shared" si="158"/>
        <v>175946.3</v>
      </c>
      <c r="S142" s="57">
        <v>175946.3</v>
      </c>
      <c r="T142" s="57"/>
      <c r="U142" s="57"/>
      <c r="V142" s="28">
        <f t="shared" si="72"/>
        <v>0.128</v>
      </c>
    </row>
    <row r="143" spans="1:101" s="53" customFormat="1" ht="28.5" customHeight="1">
      <c r="A143" s="13" t="s">
        <v>69</v>
      </c>
      <c r="B143" s="14" t="s">
        <v>70</v>
      </c>
      <c r="C143" s="15" t="s">
        <v>12</v>
      </c>
      <c r="D143" s="15" t="s">
        <v>12</v>
      </c>
      <c r="E143" s="15" t="s">
        <v>12</v>
      </c>
      <c r="F143" s="35">
        <f>G143+H143+I143</f>
        <v>476036.5</v>
      </c>
      <c r="G143" s="35">
        <f>G144+G158+G163</f>
        <v>52968.1</v>
      </c>
      <c r="H143" s="35">
        <f>H144+H158+H163</f>
        <v>415717.9</v>
      </c>
      <c r="I143" s="35">
        <f>I144+I158+I163</f>
        <v>7350.5</v>
      </c>
      <c r="J143" s="35">
        <f t="shared" si="159"/>
        <v>280816.59999999998</v>
      </c>
      <c r="K143" s="35">
        <f>K144+K158+K163</f>
        <v>35763.300000000003</v>
      </c>
      <c r="L143" s="35">
        <f>L144+L158+L163</f>
        <v>242350</v>
      </c>
      <c r="M143" s="35">
        <f>M144+M158+M163</f>
        <v>2703.3</v>
      </c>
      <c r="N143" s="35">
        <f t="shared" si="157"/>
        <v>10000</v>
      </c>
      <c r="O143" s="35">
        <f>O144+O158+O163</f>
        <v>10000</v>
      </c>
      <c r="P143" s="35">
        <f>P144+P158+P163</f>
        <v>0</v>
      </c>
      <c r="Q143" s="35">
        <f>Q144+Q158+Q163</f>
        <v>0</v>
      </c>
      <c r="R143" s="35">
        <f t="shared" si="158"/>
        <v>10000</v>
      </c>
      <c r="S143" s="35">
        <f>S144+S158+S163</f>
        <v>10000</v>
      </c>
      <c r="T143" s="35">
        <f>T144+T158+T163</f>
        <v>0</v>
      </c>
      <c r="U143" s="35">
        <f>U144+U158+U163</f>
        <v>0</v>
      </c>
      <c r="V143" s="36">
        <f t="shared" si="72"/>
        <v>0.59</v>
      </c>
      <c r="W143" s="83"/>
      <c r="X143" s="83"/>
      <c r="Y143" s="83"/>
      <c r="Z143" s="83"/>
      <c r="AA143" s="83"/>
      <c r="AB143" s="83"/>
      <c r="AC143" s="83"/>
      <c r="AD143" s="83"/>
      <c r="AE143" s="83"/>
      <c r="AF143" s="83"/>
      <c r="AG143" s="83"/>
      <c r="AH143" s="83"/>
      <c r="AI143" s="83"/>
      <c r="AJ143" s="83"/>
      <c r="AK143" s="83"/>
      <c r="AL143" s="83"/>
      <c r="AM143" s="83"/>
      <c r="AN143" s="83"/>
      <c r="AO143" s="83"/>
      <c r="AP143" s="83"/>
      <c r="AQ143" s="83"/>
      <c r="AR143" s="83"/>
      <c r="AS143" s="83"/>
      <c r="AT143" s="83"/>
      <c r="AU143" s="83"/>
      <c r="AV143" s="83"/>
      <c r="AW143" s="83"/>
      <c r="AX143" s="83"/>
      <c r="AY143" s="83"/>
      <c r="AZ143" s="83"/>
      <c r="BA143" s="83"/>
      <c r="BB143" s="83"/>
      <c r="BC143" s="83"/>
      <c r="BD143" s="83"/>
      <c r="BE143" s="83"/>
      <c r="BF143" s="83"/>
      <c r="BG143" s="83"/>
      <c r="BH143" s="83"/>
      <c r="BI143" s="83"/>
      <c r="BJ143" s="83"/>
      <c r="BK143" s="83"/>
      <c r="BL143" s="83"/>
      <c r="BM143" s="83"/>
      <c r="BN143" s="83"/>
      <c r="BO143" s="83"/>
      <c r="BP143" s="83"/>
      <c r="BQ143" s="83"/>
      <c r="BR143" s="83"/>
      <c r="BS143" s="83"/>
      <c r="BT143" s="83"/>
      <c r="BU143" s="83"/>
      <c r="BV143" s="83"/>
      <c r="BW143" s="83"/>
      <c r="BX143" s="83"/>
      <c r="BY143" s="83"/>
      <c r="BZ143" s="83"/>
      <c r="CA143" s="83"/>
      <c r="CB143" s="83"/>
      <c r="CC143" s="83"/>
      <c r="CD143" s="83"/>
      <c r="CE143" s="83"/>
      <c r="CF143" s="83"/>
      <c r="CG143" s="83"/>
      <c r="CH143" s="83"/>
      <c r="CI143" s="83"/>
      <c r="CJ143" s="83"/>
      <c r="CK143" s="83"/>
      <c r="CL143" s="83"/>
      <c r="CM143" s="83"/>
      <c r="CN143" s="83"/>
      <c r="CO143" s="83"/>
      <c r="CP143" s="83"/>
      <c r="CQ143" s="83"/>
      <c r="CR143" s="83"/>
      <c r="CS143" s="83"/>
      <c r="CT143" s="83"/>
      <c r="CU143" s="83"/>
      <c r="CV143" s="83"/>
      <c r="CW143" s="83"/>
    </row>
    <row r="144" spans="1:101" ht="35.25" customHeight="1">
      <c r="A144" s="7" t="s">
        <v>71</v>
      </c>
      <c r="B144" s="19" t="s">
        <v>72</v>
      </c>
      <c r="C144" s="27" t="s">
        <v>12</v>
      </c>
      <c r="D144" s="27" t="s">
        <v>12</v>
      </c>
      <c r="E144" s="27" t="s">
        <v>12</v>
      </c>
      <c r="F144" s="21">
        <f t="shared" si="118"/>
        <v>454184.3</v>
      </c>
      <c r="G144" s="21">
        <f>SUM(G146:G157)</f>
        <v>32415.9</v>
      </c>
      <c r="H144" s="21">
        <f t="shared" ref="H144" si="160">SUM(H146:H157)</f>
        <v>414417.9</v>
      </c>
      <c r="I144" s="21">
        <f>SUM(I146:I157)</f>
        <v>7350.5</v>
      </c>
      <c r="J144" s="21">
        <f t="shared" si="159"/>
        <v>259081.3</v>
      </c>
      <c r="K144" s="21">
        <f>SUM(K146:K157)</f>
        <v>15278</v>
      </c>
      <c r="L144" s="21">
        <f>SUM(L146:L157)</f>
        <v>241100</v>
      </c>
      <c r="M144" s="21">
        <f>SUM(M146:M157)</f>
        <v>2703.3</v>
      </c>
      <c r="N144" s="21">
        <f t="shared" si="157"/>
        <v>10000</v>
      </c>
      <c r="O144" s="21">
        <f>SUM(O146:O157)</f>
        <v>10000</v>
      </c>
      <c r="P144" s="21">
        <f>SUM(P146:P157)</f>
        <v>0</v>
      </c>
      <c r="Q144" s="21">
        <f t="shared" ref="Q144" si="161">SUM(Q146:Q157)</f>
        <v>0</v>
      </c>
      <c r="R144" s="21">
        <f t="shared" si="158"/>
        <v>10000</v>
      </c>
      <c r="S144" s="21">
        <f>SUM(S146:S157)</f>
        <v>10000</v>
      </c>
      <c r="T144" s="21">
        <f t="shared" ref="T144:U144" si="162">SUM(T146:T157)</f>
        <v>0</v>
      </c>
      <c r="U144" s="21">
        <f t="shared" si="162"/>
        <v>0</v>
      </c>
      <c r="V144" s="28">
        <f t="shared" si="72"/>
        <v>0.56999999999999995</v>
      </c>
    </row>
    <row r="145" spans="1:22" ht="18.75">
      <c r="A145" s="10"/>
      <c r="B145" s="22" t="s">
        <v>14</v>
      </c>
      <c r="C145" s="45"/>
      <c r="D145" s="45"/>
      <c r="E145" s="45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8"/>
    </row>
    <row r="146" spans="1:22" ht="58.5" customHeight="1">
      <c r="A146" s="10"/>
      <c r="B146" s="52" t="s">
        <v>262</v>
      </c>
      <c r="C146" s="94" t="s">
        <v>182</v>
      </c>
      <c r="D146" s="64" t="s">
        <v>73</v>
      </c>
      <c r="E146" s="63" t="s">
        <v>261</v>
      </c>
      <c r="F146" s="21">
        <f t="shared" si="118"/>
        <v>16494.8</v>
      </c>
      <c r="G146" s="57">
        <v>480</v>
      </c>
      <c r="H146" s="57">
        <v>15520</v>
      </c>
      <c r="I146" s="57">
        <v>494.8</v>
      </c>
      <c r="J146" s="21">
        <f>SUM(K146:M146)</f>
        <v>16494.8</v>
      </c>
      <c r="K146" s="57">
        <v>480</v>
      </c>
      <c r="L146" s="57">
        <v>15520</v>
      </c>
      <c r="M146" s="57">
        <v>494.8</v>
      </c>
      <c r="N146" s="21">
        <f t="shared" ref="N146:N155" si="163">O146+P146+Q146</f>
        <v>0</v>
      </c>
      <c r="O146" s="21"/>
      <c r="P146" s="21"/>
      <c r="Q146" s="21"/>
      <c r="R146" s="21">
        <f t="shared" ref="R146:R155" si="164">S146+T146+U146</f>
        <v>0</v>
      </c>
      <c r="S146" s="21"/>
      <c r="T146" s="21"/>
      <c r="U146" s="21"/>
      <c r="V146" s="28">
        <f t="shared" si="72"/>
        <v>1</v>
      </c>
    </row>
    <row r="147" spans="1:22" ht="82.5" customHeight="1">
      <c r="A147" s="29"/>
      <c r="B147" s="31" t="s">
        <v>107</v>
      </c>
      <c r="C147" s="26" t="s">
        <v>165</v>
      </c>
      <c r="D147" s="26" t="s">
        <v>106</v>
      </c>
      <c r="E147" s="25" t="s">
        <v>108</v>
      </c>
      <c r="F147" s="21">
        <f t="shared" si="118"/>
        <v>262402.5</v>
      </c>
      <c r="G147" s="57">
        <v>7872.1</v>
      </c>
      <c r="H147" s="57">
        <v>254530.4</v>
      </c>
      <c r="I147" s="21"/>
      <c r="J147" s="21">
        <f t="shared" ref="J147:J154" si="165">K147+L147+M147</f>
        <v>174935</v>
      </c>
      <c r="K147" s="57">
        <v>5248.1</v>
      </c>
      <c r="L147" s="57">
        <v>169686.9</v>
      </c>
      <c r="M147" s="21"/>
      <c r="N147" s="21">
        <f t="shared" si="163"/>
        <v>0</v>
      </c>
      <c r="O147" s="57">
        <v>0</v>
      </c>
      <c r="P147" s="57">
        <v>0</v>
      </c>
      <c r="Q147" s="21"/>
      <c r="R147" s="21">
        <f t="shared" si="164"/>
        <v>0</v>
      </c>
      <c r="S147" s="21"/>
      <c r="T147" s="21"/>
      <c r="U147" s="21"/>
      <c r="V147" s="28">
        <f t="shared" si="72"/>
        <v>0.66700000000000004</v>
      </c>
    </row>
    <row r="148" spans="1:22" ht="67.5" customHeight="1">
      <c r="A148" s="29"/>
      <c r="B148" s="31" t="s">
        <v>178</v>
      </c>
      <c r="C148" s="25" t="s">
        <v>151</v>
      </c>
      <c r="D148" s="26" t="s">
        <v>16</v>
      </c>
      <c r="E148" s="25" t="s">
        <v>180</v>
      </c>
      <c r="F148" s="21">
        <f t="shared" si="118"/>
        <v>41488.800000000003</v>
      </c>
      <c r="G148" s="57">
        <v>5006.8999999999996</v>
      </c>
      <c r="H148" s="57">
        <v>33507.9</v>
      </c>
      <c r="I148" s="57">
        <v>2974</v>
      </c>
      <c r="J148" s="21">
        <f t="shared" si="165"/>
        <v>0</v>
      </c>
      <c r="K148" s="57">
        <v>0</v>
      </c>
      <c r="L148" s="57">
        <v>0</v>
      </c>
      <c r="M148" s="57">
        <v>0</v>
      </c>
      <c r="N148" s="21">
        <f t="shared" si="163"/>
        <v>0</v>
      </c>
      <c r="O148" s="57">
        <v>0</v>
      </c>
      <c r="P148" s="57">
        <v>0</v>
      </c>
      <c r="Q148" s="57"/>
      <c r="R148" s="21">
        <f t="shared" si="164"/>
        <v>0</v>
      </c>
      <c r="S148" s="57"/>
      <c r="T148" s="57"/>
      <c r="U148" s="57"/>
      <c r="V148" s="28">
        <f t="shared" si="72"/>
        <v>0</v>
      </c>
    </row>
    <row r="149" spans="1:22" ht="66.75" customHeight="1">
      <c r="A149" s="29"/>
      <c r="B149" s="31" t="s">
        <v>234</v>
      </c>
      <c r="C149" s="25" t="s">
        <v>151</v>
      </c>
      <c r="D149" s="26" t="s">
        <v>16</v>
      </c>
      <c r="E149" s="25" t="s">
        <v>233</v>
      </c>
      <c r="F149" s="21">
        <f t="shared" si="118"/>
        <v>21890.400000000001</v>
      </c>
      <c r="G149" s="57">
        <v>2751.6</v>
      </c>
      <c r="H149" s="57">
        <v>18414.59</v>
      </c>
      <c r="I149" s="57">
        <v>724.2</v>
      </c>
      <c r="J149" s="21">
        <f t="shared" si="165"/>
        <v>7367.3</v>
      </c>
      <c r="K149" s="57">
        <v>957.8</v>
      </c>
      <c r="L149" s="57">
        <v>6409.5</v>
      </c>
      <c r="M149" s="57">
        <v>0</v>
      </c>
      <c r="N149" s="21">
        <f t="shared" si="163"/>
        <v>0</v>
      </c>
      <c r="O149" s="57">
        <v>0</v>
      </c>
      <c r="P149" s="57">
        <v>0</v>
      </c>
      <c r="Q149" s="57">
        <v>0</v>
      </c>
      <c r="R149" s="21">
        <f t="shared" si="164"/>
        <v>0</v>
      </c>
      <c r="S149" s="57"/>
      <c r="T149" s="57"/>
      <c r="U149" s="57"/>
      <c r="V149" s="28">
        <f t="shared" si="72"/>
        <v>0.33700000000000002</v>
      </c>
    </row>
    <row r="150" spans="1:22" ht="69" customHeight="1">
      <c r="A150" s="29"/>
      <c r="B150" s="31" t="s">
        <v>265</v>
      </c>
      <c r="C150" s="25" t="s">
        <v>151</v>
      </c>
      <c r="D150" s="26" t="s">
        <v>16</v>
      </c>
      <c r="E150" s="25" t="s">
        <v>264</v>
      </c>
      <c r="F150" s="21">
        <f t="shared" si="118"/>
        <v>105.9</v>
      </c>
      <c r="G150" s="57">
        <v>105.9</v>
      </c>
      <c r="H150" s="57"/>
      <c r="I150" s="57">
        <v>0</v>
      </c>
      <c r="J150" s="21">
        <f t="shared" si="165"/>
        <v>105.9</v>
      </c>
      <c r="K150" s="57">
        <v>105.9</v>
      </c>
      <c r="L150" s="57"/>
      <c r="M150" s="57"/>
      <c r="N150" s="21">
        <f t="shared" si="163"/>
        <v>0</v>
      </c>
      <c r="O150" s="57"/>
      <c r="P150" s="57"/>
      <c r="Q150" s="57"/>
      <c r="R150" s="21">
        <f t="shared" si="164"/>
        <v>0</v>
      </c>
      <c r="S150" s="57"/>
      <c r="T150" s="57"/>
      <c r="U150" s="57"/>
      <c r="V150" s="28">
        <f t="shared" ref="V150:V205" si="166">J150/F150</f>
        <v>1</v>
      </c>
    </row>
    <row r="151" spans="1:22" ht="87" customHeight="1">
      <c r="A151" s="29"/>
      <c r="B151" s="31" t="s">
        <v>133</v>
      </c>
      <c r="C151" s="25" t="s">
        <v>182</v>
      </c>
      <c r="D151" s="26" t="s">
        <v>73</v>
      </c>
      <c r="E151" s="25" t="s">
        <v>132</v>
      </c>
      <c r="F151" s="21">
        <f t="shared" si="118"/>
        <v>16828.900000000001</v>
      </c>
      <c r="G151" s="57">
        <v>479.6</v>
      </c>
      <c r="H151" s="57">
        <v>15507.7</v>
      </c>
      <c r="I151" s="57">
        <v>841.6</v>
      </c>
      <c r="J151" s="21">
        <f t="shared" si="165"/>
        <v>12396.5</v>
      </c>
      <c r="K151" s="57">
        <v>353.3</v>
      </c>
      <c r="L151" s="57">
        <v>11423.28</v>
      </c>
      <c r="M151" s="57">
        <v>619.9</v>
      </c>
      <c r="N151" s="21">
        <f t="shared" si="163"/>
        <v>0</v>
      </c>
      <c r="O151" s="57">
        <v>0</v>
      </c>
      <c r="P151" s="57">
        <v>0</v>
      </c>
      <c r="Q151" s="57"/>
      <c r="R151" s="21">
        <f t="shared" si="164"/>
        <v>0</v>
      </c>
      <c r="S151" s="57"/>
      <c r="T151" s="57"/>
      <c r="U151" s="57"/>
      <c r="V151" s="28">
        <f t="shared" si="166"/>
        <v>0.73699999999999999</v>
      </c>
    </row>
    <row r="152" spans="1:22" ht="47.25" customHeight="1">
      <c r="A152" s="29"/>
      <c r="B152" s="31" t="s">
        <v>237</v>
      </c>
      <c r="C152" s="25" t="s">
        <v>182</v>
      </c>
      <c r="D152" s="26" t="s">
        <v>73</v>
      </c>
      <c r="E152" s="25" t="s">
        <v>235</v>
      </c>
      <c r="F152" s="21">
        <f t="shared" ref="F152:F153" si="167">G152+H152+I152</f>
        <v>27684.9</v>
      </c>
      <c r="G152" s="57">
        <v>830.5</v>
      </c>
      <c r="H152" s="57">
        <v>26854.400000000001</v>
      </c>
      <c r="I152" s="57"/>
      <c r="J152" s="21">
        <f t="shared" ref="J152:J153" si="168">K152+L152+M152</f>
        <v>0</v>
      </c>
      <c r="K152" s="57"/>
      <c r="L152" s="57"/>
      <c r="M152" s="57"/>
      <c r="N152" s="21">
        <f t="shared" ref="N152:N153" si="169">O152+P152+Q152</f>
        <v>0</v>
      </c>
      <c r="O152" s="57">
        <v>0</v>
      </c>
      <c r="P152" s="57">
        <v>0</v>
      </c>
      <c r="Q152" s="57"/>
      <c r="R152" s="21">
        <f t="shared" ref="R152:R153" si="170">S152+T152+U152</f>
        <v>0</v>
      </c>
      <c r="S152" s="57"/>
      <c r="T152" s="57"/>
      <c r="U152" s="57"/>
      <c r="V152" s="28">
        <f t="shared" si="166"/>
        <v>0</v>
      </c>
    </row>
    <row r="153" spans="1:22" ht="50.25" customHeight="1">
      <c r="A153" s="29"/>
      <c r="B153" s="31" t="s">
        <v>238</v>
      </c>
      <c r="C153" s="25" t="s">
        <v>182</v>
      </c>
      <c r="D153" s="26" t="s">
        <v>73</v>
      </c>
      <c r="E153" s="25" t="s">
        <v>236</v>
      </c>
      <c r="F153" s="21">
        <f t="shared" si="167"/>
        <v>11613.2</v>
      </c>
      <c r="G153" s="57">
        <v>348.4</v>
      </c>
      <c r="H153" s="57">
        <v>11264.8</v>
      </c>
      <c r="I153" s="57"/>
      <c r="J153" s="21">
        <f t="shared" si="168"/>
        <v>11613.2</v>
      </c>
      <c r="K153" s="57">
        <v>348.4</v>
      </c>
      <c r="L153" s="57">
        <v>11264.8</v>
      </c>
      <c r="M153" s="57"/>
      <c r="N153" s="21">
        <f t="shared" si="169"/>
        <v>0</v>
      </c>
      <c r="O153" s="57">
        <v>0</v>
      </c>
      <c r="P153" s="57">
        <v>0</v>
      </c>
      <c r="Q153" s="57"/>
      <c r="R153" s="21">
        <f t="shared" si="170"/>
        <v>0</v>
      </c>
      <c r="S153" s="57"/>
      <c r="T153" s="57"/>
      <c r="U153" s="57"/>
      <c r="V153" s="28">
        <f t="shared" si="166"/>
        <v>1</v>
      </c>
    </row>
    <row r="154" spans="1:22" ht="52.5" customHeight="1">
      <c r="A154" s="29"/>
      <c r="B154" s="31" t="s">
        <v>179</v>
      </c>
      <c r="C154" s="25" t="s">
        <v>182</v>
      </c>
      <c r="D154" s="26" t="s">
        <v>73</v>
      </c>
      <c r="E154" s="25" t="s">
        <v>181</v>
      </c>
      <c r="F154" s="21">
        <f t="shared" si="118"/>
        <v>11569.4</v>
      </c>
      <c r="G154" s="57">
        <v>328.8</v>
      </c>
      <c r="H154" s="57">
        <v>10630</v>
      </c>
      <c r="I154" s="57">
        <v>610.6</v>
      </c>
      <c r="J154" s="21">
        <f t="shared" si="165"/>
        <v>11569.4</v>
      </c>
      <c r="K154" s="57">
        <v>328.8</v>
      </c>
      <c r="L154" s="57">
        <v>10630</v>
      </c>
      <c r="M154" s="57">
        <v>610.6</v>
      </c>
      <c r="N154" s="21">
        <f t="shared" si="163"/>
        <v>0</v>
      </c>
      <c r="O154" s="57">
        <v>0</v>
      </c>
      <c r="P154" s="57">
        <v>0</v>
      </c>
      <c r="Q154" s="57"/>
      <c r="R154" s="21">
        <f t="shared" si="164"/>
        <v>0</v>
      </c>
      <c r="S154" s="57"/>
      <c r="T154" s="57"/>
      <c r="U154" s="57"/>
      <c r="V154" s="28">
        <f t="shared" si="166"/>
        <v>1</v>
      </c>
    </row>
    <row r="155" spans="1:22" ht="68.25" customHeight="1">
      <c r="A155" s="29"/>
      <c r="B155" s="31" t="s">
        <v>240</v>
      </c>
      <c r="C155" s="25" t="s">
        <v>151</v>
      </c>
      <c r="D155" s="26" t="s">
        <v>16</v>
      </c>
      <c r="E155" s="25" t="s">
        <v>239</v>
      </c>
      <c r="F155" s="21">
        <f t="shared" si="118"/>
        <v>34105.4</v>
      </c>
      <c r="G155" s="57">
        <v>4212</v>
      </c>
      <c r="H155" s="57">
        <f>38040.2-9852.1</f>
        <v>28188.1</v>
      </c>
      <c r="I155" s="57">
        <v>1705.3</v>
      </c>
      <c r="J155" s="21">
        <f>SUM(K155:M155)</f>
        <v>19559</v>
      </c>
      <c r="K155" s="57">
        <v>2415.5</v>
      </c>
      <c r="L155" s="57">
        <v>16165.5</v>
      </c>
      <c r="M155" s="57">
        <v>978</v>
      </c>
      <c r="N155" s="21">
        <f t="shared" si="163"/>
        <v>0</v>
      </c>
      <c r="O155" s="57">
        <v>0</v>
      </c>
      <c r="P155" s="57">
        <v>0</v>
      </c>
      <c r="Q155" s="57">
        <v>0</v>
      </c>
      <c r="R155" s="21">
        <f t="shared" si="164"/>
        <v>0</v>
      </c>
      <c r="S155" s="57"/>
      <c r="T155" s="57"/>
      <c r="U155" s="57"/>
      <c r="V155" s="28">
        <f t="shared" si="166"/>
        <v>0.57299999999999995</v>
      </c>
    </row>
    <row r="156" spans="1:22" ht="52.5" customHeight="1">
      <c r="A156" s="29"/>
      <c r="B156" s="31" t="s">
        <v>201</v>
      </c>
      <c r="C156" s="25" t="s">
        <v>182</v>
      </c>
      <c r="D156" s="26" t="s">
        <v>73</v>
      </c>
      <c r="E156" s="25" t="s">
        <v>202</v>
      </c>
      <c r="F156" s="21">
        <f t="shared" ref="F156:F157" si="171">G156+H156+I156</f>
        <v>10000</v>
      </c>
      <c r="G156" s="57">
        <v>10000</v>
      </c>
      <c r="H156" s="57"/>
      <c r="I156" s="57">
        <v>0</v>
      </c>
      <c r="J156" s="21">
        <f t="shared" ref="J156:J157" si="172">K156+L156+M156</f>
        <v>5040.2</v>
      </c>
      <c r="K156" s="57">
        <v>5040.22</v>
      </c>
      <c r="L156" s="57"/>
      <c r="M156" s="57">
        <v>0</v>
      </c>
      <c r="N156" s="21">
        <f t="shared" ref="N156:N157" si="173">O156+P156+Q156</f>
        <v>10000</v>
      </c>
      <c r="O156" s="57">
        <v>10000</v>
      </c>
      <c r="P156" s="57"/>
      <c r="Q156" s="57"/>
      <c r="R156" s="21">
        <f t="shared" ref="R156:R157" si="174">S156+T156+U156</f>
        <v>10000</v>
      </c>
      <c r="S156" s="57">
        <v>10000</v>
      </c>
      <c r="T156" s="57"/>
      <c r="U156" s="57"/>
      <c r="V156" s="28">
        <f t="shared" si="166"/>
        <v>0.504</v>
      </c>
    </row>
    <row r="157" spans="1:22" ht="68.25" customHeight="1">
      <c r="A157" s="29"/>
      <c r="B157" s="31" t="s">
        <v>356</v>
      </c>
      <c r="C157" s="25" t="s">
        <v>151</v>
      </c>
      <c r="D157" s="26" t="s">
        <v>16</v>
      </c>
      <c r="E157" s="25" t="s">
        <v>355</v>
      </c>
      <c r="F157" s="21">
        <f t="shared" si="171"/>
        <v>0.1</v>
      </c>
      <c r="G157" s="57">
        <v>0.09</v>
      </c>
      <c r="H157" s="57">
        <v>0</v>
      </c>
      <c r="I157" s="57">
        <v>0</v>
      </c>
      <c r="J157" s="21">
        <f t="shared" si="172"/>
        <v>0</v>
      </c>
      <c r="K157" s="57">
        <v>0</v>
      </c>
      <c r="L157" s="57"/>
      <c r="M157" s="57">
        <v>0</v>
      </c>
      <c r="N157" s="21">
        <f t="shared" si="173"/>
        <v>0</v>
      </c>
      <c r="O157" s="57"/>
      <c r="P157" s="57"/>
      <c r="Q157" s="57">
        <v>0</v>
      </c>
      <c r="R157" s="21">
        <f t="shared" si="174"/>
        <v>0</v>
      </c>
      <c r="S157" s="57"/>
      <c r="T157" s="57"/>
      <c r="U157" s="57"/>
      <c r="V157" s="28">
        <f t="shared" si="166"/>
        <v>0</v>
      </c>
    </row>
    <row r="158" spans="1:22" ht="18.75">
      <c r="A158" s="18" t="s">
        <v>74</v>
      </c>
      <c r="B158" s="38" t="s">
        <v>75</v>
      </c>
      <c r="C158" s="50" t="s">
        <v>12</v>
      </c>
      <c r="D158" s="50" t="s">
        <v>12</v>
      </c>
      <c r="E158" s="50" t="s">
        <v>12</v>
      </c>
      <c r="F158" s="21">
        <f t="shared" si="118"/>
        <v>21852.2</v>
      </c>
      <c r="G158" s="21">
        <f>SUM(G160:G162)</f>
        <v>20552.2</v>
      </c>
      <c r="H158" s="21">
        <f>SUM(H160:H162)</f>
        <v>1300</v>
      </c>
      <c r="I158" s="21">
        <f>SUM(I160:I162)</f>
        <v>0</v>
      </c>
      <c r="J158" s="21">
        <f t="shared" ref="J158" si="175">K158+L158+M158</f>
        <v>21735.3</v>
      </c>
      <c r="K158" s="21">
        <f>SUM(K160:K162)</f>
        <v>20485.3</v>
      </c>
      <c r="L158" s="21">
        <f>SUM(L160:L162)</f>
        <v>1250</v>
      </c>
      <c r="M158" s="21">
        <f>SUM(M160:M162)</f>
        <v>0</v>
      </c>
      <c r="N158" s="21">
        <f t="shared" ref="N158" si="176">O158+P158+Q158</f>
        <v>0</v>
      </c>
      <c r="O158" s="21">
        <f>SUM(O160:O162)</f>
        <v>0</v>
      </c>
      <c r="P158" s="21">
        <f>SUM(P160:P162)</f>
        <v>0</v>
      </c>
      <c r="Q158" s="21">
        <f>SUM(Q160:Q162)</f>
        <v>0</v>
      </c>
      <c r="R158" s="21">
        <f t="shared" ref="R158" si="177">S158+T158+U158</f>
        <v>0</v>
      </c>
      <c r="S158" s="21">
        <f>SUM(S160:S162)</f>
        <v>0</v>
      </c>
      <c r="T158" s="21">
        <f>SUM(T160:T162)</f>
        <v>0</v>
      </c>
      <c r="U158" s="21">
        <f>SUM(U160:U162)</f>
        <v>0</v>
      </c>
      <c r="V158" s="28">
        <f t="shared" si="166"/>
        <v>0.995</v>
      </c>
    </row>
    <row r="159" spans="1:22" ht="18.75">
      <c r="A159" s="29"/>
      <c r="B159" s="49" t="s">
        <v>14</v>
      </c>
      <c r="C159" s="23"/>
      <c r="D159" s="32"/>
      <c r="E159" s="23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8"/>
    </row>
    <row r="160" spans="1:22" ht="51.75" customHeight="1">
      <c r="A160" s="29"/>
      <c r="B160" s="31" t="s">
        <v>76</v>
      </c>
      <c r="C160" s="25" t="s">
        <v>182</v>
      </c>
      <c r="D160" s="26" t="s">
        <v>73</v>
      </c>
      <c r="E160" s="25" t="s">
        <v>119</v>
      </c>
      <c r="F160" s="21">
        <f t="shared" si="118"/>
        <v>19512</v>
      </c>
      <c r="G160" s="57">
        <v>19512</v>
      </c>
      <c r="H160" s="57"/>
      <c r="I160" s="57"/>
      <c r="J160" s="21">
        <f>K160+L160+M160</f>
        <v>19496</v>
      </c>
      <c r="K160" s="57">
        <v>19496</v>
      </c>
      <c r="L160" s="57"/>
      <c r="M160" s="57"/>
      <c r="N160" s="21">
        <f t="shared" ref="N160:N167" si="178">O160+P160+Q160</f>
        <v>0</v>
      </c>
      <c r="O160" s="57">
        <v>0</v>
      </c>
      <c r="P160" s="57"/>
      <c r="Q160" s="57"/>
      <c r="R160" s="21">
        <f>S160+T160+U160</f>
        <v>0</v>
      </c>
      <c r="S160" s="57"/>
      <c r="T160" s="57"/>
      <c r="U160" s="57"/>
      <c r="V160" s="28">
        <f t="shared" si="166"/>
        <v>0.999</v>
      </c>
    </row>
    <row r="161" spans="1:101" ht="55.5" customHeight="1">
      <c r="A161" s="29"/>
      <c r="B161" s="31" t="s">
        <v>135</v>
      </c>
      <c r="C161" s="25" t="s">
        <v>182</v>
      </c>
      <c r="D161" s="26" t="s">
        <v>73</v>
      </c>
      <c r="E161" s="25" t="s">
        <v>134</v>
      </c>
      <c r="F161" s="21">
        <f t="shared" si="118"/>
        <v>1340.2</v>
      </c>
      <c r="G161" s="57">
        <v>40.200000000000003</v>
      </c>
      <c r="H161" s="57">
        <v>1300</v>
      </c>
      <c r="I161" s="57"/>
      <c r="J161" s="21">
        <f>K161+L161+M161</f>
        <v>1288.7</v>
      </c>
      <c r="K161" s="57">
        <v>38.700000000000003</v>
      </c>
      <c r="L161" s="57">
        <v>1250</v>
      </c>
      <c r="M161" s="57"/>
      <c r="N161" s="21">
        <f t="shared" si="178"/>
        <v>0</v>
      </c>
      <c r="O161" s="57">
        <v>0</v>
      </c>
      <c r="P161" s="57">
        <v>0</v>
      </c>
      <c r="Q161" s="57"/>
      <c r="R161" s="21">
        <f>S161+T161+U161</f>
        <v>0</v>
      </c>
      <c r="S161" s="57"/>
      <c r="T161" s="57"/>
      <c r="U161" s="57"/>
      <c r="V161" s="28">
        <f t="shared" si="166"/>
        <v>0.96199999999999997</v>
      </c>
    </row>
    <row r="162" spans="1:101" ht="87" customHeight="1">
      <c r="A162" s="29"/>
      <c r="B162" s="31" t="s">
        <v>121</v>
      </c>
      <c r="C162" s="25" t="s">
        <v>182</v>
      </c>
      <c r="D162" s="26" t="s">
        <v>73</v>
      </c>
      <c r="E162" s="25" t="s">
        <v>120</v>
      </c>
      <c r="F162" s="21">
        <f t="shared" si="118"/>
        <v>1000</v>
      </c>
      <c r="G162" s="57">
        <v>1000</v>
      </c>
      <c r="H162" s="57"/>
      <c r="I162" s="57">
        <v>0</v>
      </c>
      <c r="J162" s="21">
        <f>K162+L162+M162</f>
        <v>950.6</v>
      </c>
      <c r="K162" s="57">
        <v>950.64</v>
      </c>
      <c r="L162" s="57"/>
      <c r="M162" s="57"/>
      <c r="N162" s="21">
        <f t="shared" si="178"/>
        <v>0</v>
      </c>
      <c r="O162" s="57">
        <v>0</v>
      </c>
      <c r="P162" s="57"/>
      <c r="Q162" s="57">
        <v>0</v>
      </c>
      <c r="R162" s="21">
        <f>S162+T162+U162</f>
        <v>0</v>
      </c>
      <c r="S162" s="57"/>
      <c r="T162" s="57"/>
      <c r="U162" s="57">
        <v>0</v>
      </c>
      <c r="V162" s="28">
        <f t="shared" si="166"/>
        <v>0.95099999999999996</v>
      </c>
    </row>
    <row r="163" spans="1:101" ht="2.25" hidden="1" customHeight="1">
      <c r="A163" s="18" t="s">
        <v>127</v>
      </c>
      <c r="B163" s="38" t="s">
        <v>192</v>
      </c>
      <c r="C163" s="50" t="s">
        <v>12</v>
      </c>
      <c r="D163" s="50" t="s">
        <v>12</v>
      </c>
      <c r="E163" s="50" t="s">
        <v>12</v>
      </c>
      <c r="F163" s="21">
        <f t="shared" ref="F163" si="179">G163+H163+I163</f>
        <v>0</v>
      </c>
      <c r="G163" s="21">
        <f>SUM(G165)</f>
        <v>0</v>
      </c>
      <c r="H163" s="21">
        <f t="shared" ref="H163:I163" si="180">SUM(H165)</f>
        <v>0</v>
      </c>
      <c r="I163" s="21">
        <f t="shared" si="180"/>
        <v>0</v>
      </c>
      <c r="J163" s="21">
        <f t="shared" ref="J163" si="181">K163+L163+M163</f>
        <v>0</v>
      </c>
      <c r="K163" s="21">
        <f>SUM(K165)</f>
        <v>0</v>
      </c>
      <c r="L163" s="21">
        <f t="shared" ref="L163:M163" si="182">SUM(L165)</f>
        <v>0</v>
      </c>
      <c r="M163" s="21">
        <f t="shared" si="182"/>
        <v>0</v>
      </c>
      <c r="N163" s="21">
        <f t="shared" si="178"/>
        <v>0</v>
      </c>
      <c r="O163" s="21">
        <f>SUM(O165)</f>
        <v>0</v>
      </c>
      <c r="P163" s="21">
        <f t="shared" ref="P163:Q163" si="183">SUM(P165)</f>
        <v>0</v>
      </c>
      <c r="Q163" s="21">
        <f t="shared" si="183"/>
        <v>0</v>
      </c>
      <c r="R163" s="21">
        <f>S163+T163+U163</f>
        <v>0</v>
      </c>
      <c r="S163" s="21">
        <f>SUM(S165)</f>
        <v>0</v>
      </c>
      <c r="T163" s="21">
        <f t="shared" ref="T163:U163" si="184">SUM(T165)</f>
        <v>0</v>
      </c>
      <c r="U163" s="21">
        <f t="shared" si="184"/>
        <v>0</v>
      </c>
      <c r="V163" s="28" t="e">
        <f t="shared" si="166"/>
        <v>#DIV/0!</v>
      </c>
    </row>
    <row r="164" spans="1:101" ht="1.5" hidden="1" customHeight="1">
      <c r="A164" s="29"/>
      <c r="B164" s="49" t="s">
        <v>14</v>
      </c>
      <c r="C164" s="23"/>
      <c r="D164" s="32"/>
      <c r="E164" s="23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8"/>
    </row>
    <row r="165" spans="1:101" ht="1.5" hidden="1" customHeight="1">
      <c r="A165" s="29"/>
      <c r="B165" s="31"/>
      <c r="C165" s="25"/>
      <c r="D165" s="26"/>
      <c r="E165" s="25"/>
      <c r="F165" s="21">
        <f t="shared" ref="F165" si="185">G165+H165+I165</f>
        <v>0</v>
      </c>
      <c r="G165" s="57"/>
      <c r="H165" s="57"/>
      <c r="I165" s="57"/>
      <c r="J165" s="21">
        <f>K165+L165+M165</f>
        <v>0</v>
      </c>
      <c r="K165" s="57"/>
      <c r="L165" s="57"/>
      <c r="M165" s="57"/>
      <c r="N165" s="21">
        <f t="shared" ref="N165" si="186">O165+P165+Q165</f>
        <v>0</v>
      </c>
      <c r="O165" s="57"/>
      <c r="P165" s="57"/>
      <c r="Q165" s="57"/>
      <c r="R165" s="21">
        <f>S165+T165+U165</f>
        <v>0</v>
      </c>
      <c r="S165" s="57"/>
      <c r="T165" s="57"/>
      <c r="U165" s="57"/>
      <c r="V165" s="28" t="e">
        <f t="shared" si="166"/>
        <v>#DIV/0!</v>
      </c>
    </row>
    <row r="166" spans="1:101" s="53" customFormat="1" ht="69.75" customHeight="1">
      <c r="A166" s="13" t="s">
        <v>77</v>
      </c>
      <c r="B166" s="48" t="s">
        <v>78</v>
      </c>
      <c r="C166" s="15" t="s">
        <v>12</v>
      </c>
      <c r="D166" s="15" t="s">
        <v>12</v>
      </c>
      <c r="E166" s="15" t="s">
        <v>12</v>
      </c>
      <c r="F166" s="35">
        <f>G166+H166+I166</f>
        <v>114229.8</v>
      </c>
      <c r="G166" s="35">
        <f>G167+G170+G175</f>
        <v>13876.9</v>
      </c>
      <c r="H166" s="35">
        <f>H167+H170+H175</f>
        <v>100352.9</v>
      </c>
      <c r="I166" s="35">
        <f>I167+I170+I175</f>
        <v>0</v>
      </c>
      <c r="J166" s="35">
        <f>K166+L166+M166</f>
        <v>62870.5</v>
      </c>
      <c r="K166" s="35">
        <f>K167+K170+K175</f>
        <v>1886.1</v>
      </c>
      <c r="L166" s="35">
        <f>L167+L170+L175</f>
        <v>60984.4</v>
      </c>
      <c r="M166" s="35">
        <f>M167+M170+M175</f>
        <v>0</v>
      </c>
      <c r="N166" s="35">
        <f>O166+P166+Q166</f>
        <v>0</v>
      </c>
      <c r="O166" s="35">
        <f>O167+O170+O175</f>
        <v>0</v>
      </c>
      <c r="P166" s="35">
        <f>P167+P170+P175</f>
        <v>0</v>
      </c>
      <c r="Q166" s="35">
        <f>Q167+Q170+Q175</f>
        <v>0</v>
      </c>
      <c r="R166" s="35">
        <f t="shared" ref="R166:R167" si="187">S166+T166+U166</f>
        <v>0</v>
      </c>
      <c r="S166" s="35">
        <f>S167+S170+S175</f>
        <v>0</v>
      </c>
      <c r="T166" s="35">
        <f>T167+T170+T175</f>
        <v>0</v>
      </c>
      <c r="U166" s="35">
        <f>U167+U170+U175</f>
        <v>0</v>
      </c>
      <c r="V166" s="36">
        <f t="shared" si="166"/>
        <v>0.55000000000000004</v>
      </c>
      <c r="W166" s="83"/>
      <c r="X166" s="83"/>
      <c r="Y166" s="83"/>
      <c r="Z166" s="83"/>
      <c r="AA166" s="83"/>
      <c r="AB166" s="83"/>
      <c r="AC166" s="83"/>
      <c r="AD166" s="83"/>
      <c r="AE166" s="83"/>
      <c r="AF166" s="83"/>
      <c r="AG166" s="83"/>
      <c r="AH166" s="83"/>
      <c r="AI166" s="83"/>
      <c r="AJ166" s="83"/>
      <c r="AK166" s="83"/>
      <c r="AL166" s="83"/>
      <c r="AM166" s="83"/>
      <c r="AN166" s="83"/>
      <c r="AO166" s="83"/>
      <c r="AP166" s="83"/>
      <c r="AQ166" s="83"/>
      <c r="AR166" s="83"/>
      <c r="AS166" s="83"/>
      <c r="AT166" s="83"/>
      <c r="AU166" s="83"/>
      <c r="AV166" s="83"/>
      <c r="AW166" s="83"/>
      <c r="AX166" s="83"/>
      <c r="AY166" s="83"/>
      <c r="AZ166" s="83"/>
      <c r="BA166" s="83"/>
      <c r="BB166" s="83"/>
      <c r="BC166" s="83"/>
      <c r="BD166" s="83"/>
      <c r="BE166" s="83"/>
      <c r="BF166" s="83"/>
      <c r="BG166" s="83"/>
      <c r="BH166" s="83"/>
      <c r="BI166" s="83"/>
      <c r="BJ166" s="83"/>
      <c r="BK166" s="83"/>
      <c r="BL166" s="83"/>
      <c r="BM166" s="83"/>
      <c r="BN166" s="83"/>
      <c r="BO166" s="83"/>
      <c r="BP166" s="83"/>
      <c r="BQ166" s="83"/>
      <c r="BR166" s="83"/>
      <c r="BS166" s="83"/>
      <c r="BT166" s="83"/>
      <c r="BU166" s="83"/>
      <c r="BV166" s="83"/>
      <c r="BW166" s="83"/>
      <c r="BX166" s="83"/>
      <c r="BY166" s="83"/>
      <c r="BZ166" s="83"/>
      <c r="CA166" s="83"/>
      <c r="CB166" s="83"/>
      <c r="CC166" s="83"/>
      <c r="CD166" s="83"/>
      <c r="CE166" s="83"/>
      <c r="CF166" s="83"/>
      <c r="CG166" s="83"/>
      <c r="CH166" s="83"/>
      <c r="CI166" s="83"/>
      <c r="CJ166" s="83"/>
      <c r="CK166" s="83"/>
      <c r="CL166" s="83"/>
      <c r="CM166" s="83"/>
      <c r="CN166" s="83"/>
      <c r="CO166" s="83"/>
      <c r="CP166" s="83"/>
      <c r="CQ166" s="83"/>
      <c r="CR166" s="83"/>
      <c r="CS166" s="83"/>
      <c r="CT166" s="83"/>
      <c r="CU166" s="83"/>
      <c r="CV166" s="83"/>
      <c r="CW166" s="83"/>
    </row>
    <row r="167" spans="1:101" ht="72" customHeight="1">
      <c r="A167" s="7" t="s">
        <v>79</v>
      </c>
      <c r="B167" s="19" t="s">
        <v>183</v>
      </c>
      <c r="C167" s="27" t="s">
        <v>12</v>
      </c>
      <c r="D167" s="27" t="s">
        <v>12</v>
      </c>
      <c r="E167" s="27" t="s">
        <v>12</v>
      </c>
      <c r="F167" s="21">
        <f t="shared" ref="F167:F186" si="188">G167+H167+I167</f>
        <v>9869.9</v>
      </c>
      <c r="G167" s="21">
        <f>SUM(G169:G169)</f>
        <v>296.10000000000002</v>
      </c>
      <c r="H167" s="21">
        <f>SUM(H169:H169)</f>
        <v>9573.7999999999993</v>
      </c>
      <c r="I167" s="21">
        <f>SUM(I169:I169)</f>
        <v>0</v>
      </c>
      <c r="J167" s="21">
        <f t="shared" ref="J167" si="189">K167+L167+M167</f>
        <v>9869.9</v>
      </c>
      <c r="K167" s="21">
        <f>SUM(K169:K169)</f>
        <v>296.10000000000002</v>
      </c>
      <c r="L167" s="21">
        <f>SUM(L169:L169)</f>
        <v>9573.7999999999993</v>
      </c>
      <c r="M167" s="21">
        <f>SUM(M169:M169)</f>
        <v>0</v>
      </c>
      <c r="N167" s="21">
        <f t="shared" si="178"/>
        <v>0</v>
      </c>
      <c r="O167" s="21">
        <f>SUM(O169:O169)</f>
        <v>0</v>
      </c>
      <c r="P167" s="21">
        <f>SUM(P169:P169)</f>
        <v>0</v>
      </c>
      <c r="Q167" s="21">
        <f>SUM(Q169:Q169)</f>
        <v>0</v>
      </c>
      <c r="R167" s="21">
        <f t="shared" si="187"/>
        <v>0</v>
      </c>
      <c r="S167" s="21">
        <f>SUM(S169:S169)</f>
        <v>0</v>
      </c>
      <c r="T167" s="21">
        <f>SUM(T169:T169)</f>
        <v>0</v>
      </c>
      <c r="U167" s="21">
        <f>SUM(U169:U169)</f>
        <v>0</v>
      </c>
      <c r="V167" s="28">
        <f t="shared" si="166"/>
        <v>1</v>
      </c>
    </row>
    <row r="168" spans="1:101" ht="18.75">
      <c r="A168" s="10"/>
      <c r="B168" s="52" t="s">
        <v>14</v>
      </c>
      <c r="C168" s="45"/>
      <c r="D168" s="45"/>
      <c r="E168" s="45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8"/>
    </row>
    <row r="169" spans="1:101" ht="125.25" customHeight="1">
      <c r="A169" s="39"/>
      <c r="B169" s="59" t="s">
        <v>196</v>
      </c>
      <c r="C169" s="41" t="s">
        <v>185</v>
      </c>
      <c r="D169" s="42" t="s">
        <v>52</v>
      </c>
      <c r="E169" s="41" t="s">
        <v>129</v>
      </c>
      <c r="F169" s="69">
        <f t="shared" si="188"/>
        <v>9869.9</v>
      </c>
      <c r="G169" s="72">
        <v>296.10000000000002</v>
      </c>
      <c r="H169" s="72">
        <v>9573.7999999999993</v>
      </c>
      <c r="I169" s="72"/>
      <c r="J169" s="69">
        <f t="shared" ref="J169:J170" si="190">K169+L169+M169</f>
        <v>9869.9</v>
      </c>
      <c r="K169" s="72">
        <v>296.10000000000002</v>
      </c>
      <c r="L169" s="72">
        <v>9573.7999999999993</v>
      </c>
      <c r="M169" s="72"/>
      <c r="N169" s="69">
        <f t="shared" ref="N169:N170" si="191">O169+P169+Q169</f>
        <v>0</v>
      </c>
      <c r="O169" s="72">
        <v>0</v>
      </c>
      <c r="P169" s="72">
        <v>0</v>
      </c>
      <c r="Q169" s="72"/>
      <c r="R169" s="69">
        <f t="shared" ref="R169:R170" si="192">S169+T169+U169</f>
        <v>0</v>
      </c>
      <c r="S169" s="72">
        <v>0</v>
      </c>
      <c r="T169" s="72"/>
      <c r="U169" s="72"/>
      <c r="V169" s="28">
        <f t="shared" si="166"/>
        <v>1</v>
      </c>
    </row>
    <row r="170" spans="1:101" ht="50.25" customHeight="1">
      <c r="A170" s="18" t="s">
        <v>80</v>
      </c>
      <c r="B170" s="38" t="s">
        <v>184</v>
      </c>
      <c r="C170" s="20" t="s">
        <v>12</v>
      </c>
      <c r="D170" s="20" t="s">
        <v>12</v>
      </c>
      <c r="E170" s="20" t="s">
        <v>12</v>
      </c>
      <c r="F170" s="21">
        <f>G170+H170+I170</f>
        <v>28681.3</v>
      </c>
      <c r="G170" s="21">
        <f>SUM(G172:G174)</f>
        <v>10560.5</v>
      </c>
      <c r="H170" s="21">
        <f>SUM(H172:H174)</f>
        <v>18120.8</v>
      </c>
      <c r="I170" s="21">
        <f>SUM(I172:I174)</f>
        <v>0</v>
      </c>
      <c r="J170" s="21">
        <f t="shared" si="190"/>
        <v>16159.4</v>
      </c>
      <c r="K170" s="21">
        <f>SUM(K172:K174)</f>
        <v>484.8</v>
      </c>
      <c r="L170" s="21">
        <f>SUM(L172:L174)</f>
        <v>15674.6</v>
      </c>
      <c r="M170" s="21">
        <f>SUM(M172:M174)</f>
        <v>0</v>
      </c>
      <c r="N170" s="21">
        <f t="shared" si="191"/>
        <v>0</v>
      </c>
      <c r="O170" s="21">
        <f>SUM(O172:O174)</f>
        <v>0</v>
      </c>
      <c r="P170" s="21">
        <f>SUM(P172:P174)</f>
        <v>0</v>
      </c>
      <c r="Q170" s="21">
        <f>SUM(Q172:Q174)</f>
        <v>0</v>
      </c>
      <c r="R170" s="21">
        <f t="shared" si="192"/>
        <v>0</v>
      </c>
      <c r="S170" s="21">
        <f>SUM(S172:S174)</f>
        <v>0</v>
      </c>
      <c r="T170" s="21">
        <f>SUM(T172:T174)</f>
        <v>0</v>
      </c>
      <c r="U170" s="21">
        <f>SUM(U172:U174)</f>
        <v>0</v>
      </c>
      <c r="V170" s="28">
        <f t="shared" si="166"/>
        <v>0.56299999999999994</v>
      </c>
    </row>
    <row r="171" spans="1:101" ht="18.75">
      <c r="A171" s="29"/>
      <c r="B171" s="49" t="s">
        <v>14</v>
      </c>
      <c r="C171" s="23"/>
      <c r="D171" s="23"/>
      <c r="E171" s="23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8"/>
    </row>
    <row r="172" spans="1:101" ht="108" customHeight="1">
      <c r="A172" s="29"/>
      <c r="B172" s="130" t="s">
        <v>199</v>
      </c>
      <c r="C172" s="41" t="s">
        <v>185</v>
      </c>
      <c r="D172" s="42" t="s">
        <v>52</v>
      </c>
      <c r="E172" s="25" t="s">
        <v>88</v>
      </c>
      <c r="F172" s="21">
        <f t="shared" ref="F172:F173" si="193">G172+H172+I172</f>
        <v>2521.9</v>
      </c>
      <c r="G172" s="57">
        <v>75.7</v>
      </c>
      <c r="H172" s="57">
        <v>2446.1999999999998</v>
      </c>
      <c r="I172" s="57"/>
      <c r="J172" s="21">
        <f t="shared" ref="J172:J173" si="194">K172+L172+M172</f>
        <v>0</v>
      </c>
      <c r="K172" s="57">
        <v>0</v>
      </c>
      <c r="L172" s="57">
        <v>0</v>
      </c>
      <c r="M172" s="57"/>
      <c r="N172" s="21">
        <f t="shared" ref="N172:N173" si="195">O172+P172+Q172</f>
        <v>0</v>
      </c>
      <c r="O172" s="57">
        <v>0</v>
      </c>
      <c r="P172" s="57">
        <v>0</v>
      </c>
      <c r="Q172" s="57"/>
      <c r="R172" s="21">
        <f t="shared" ref="R172:R173" si="196">S172+T172+U172</f>
        <v>0</v>
      </c>
      <c r="S172" s="57">
        <v>0</v>
      </c>
      <c r="T172" s="57"/>
      <c r="U172" s="57"/>
      <c r="V172" s="28">
        <f t="shared" si="166"/>
        <v>0</v>
      </c>
    </row>
    <row r="173" spans="1:101" ht="114.75" customHeight="1">
      <c r="A173" s="29"/>
      <c r="B173" s="131" t="s">
        <v>294</v>
      </c>
      <c r="C173" s="41" t="s">
        <v>185</v>
      </c>
      <c r="D173" s="42" t="s">
        <v>52</v>
      </c>
      <c r="E173" s="25" t="s">
        <v>293</v>
      </c>
      <c r="F173" s="21">
        <f t="shared" si="193"/>
        <v>10000</v>
      </c>
      <c r="G173" s="57">
        <v>10000</v>
      </c>
      <c r="H173" s="57"/>
      <c r="I173" s="57"/>
      <c r="J173" s="21">
        <f t="shared" si="194"/>
        <v>0</v>
      </c>
      <c r="K173" s="57"/>
      <c r="L173" s="57"/>
      <c r="M173" s="57"/>
      <c r="N173" s="21">
        <f t="shared" si="195"/>
        <v>0</v>
      </c>
      <c r="O173" s="57"/>
      <c r="P173" s="57"/>
      <c r="Q173" s="57"/>
      <c r="R173" s="21">
        <f t="shared" si="196"/>
        <v>0</v>
      </c>
      <c r="S173" s="57"/>
      <c r="T173" s="57"/>
      <c r="U173" s="57"/>
      <c r="V173" s="28">
        <f t="shared" si="166"/>
        <v>0</v>
      </c>
    </row>
    <row r="174" spans="1:101" ht="151.5" customHeight="1">
      <c r="A174" s="29"/>
      <c r="B174" s="31" t="s">
        <v>186</v>
      </c>
      <c r="C174" s="41" t="s">
        <v>185</v>
      </c>
      <c r="D174" s="42" t="s">
        <v>52</v>
      </c>
      <c r="E174" s="25" t="s">
        <v>130</v>
      </c>
      <c r="F174" s="21">
        <f t="shared" si="188"/>
        <v>16159.4</v>
      </c>
      <c r="G174" s="57">
        <v>484.8</v>
      </c>
      <c r="H174" s="57">
        <v>15674.6</v>
      </c>
      <c r="I174" s="57"/>
      <c r="J174" s="21">
        <f t="shared" ref="J174" si="197">K174+L174+M174</f>
        <v>16159.4</v>
      </c>
      <c r="K174" s="57">
        <v>484.8</v>
      </c>
      <c r="L174" s="57">
        <v>15674.6</v>
      </c>
      <c r="M174" s="57"/>
      <c r="N174" s="21">
        <f t="shared" ref="N174" si="198">O174+P174+Q174</f>
        <v>0</v>
      </c>
      <c r="O174" s="57">
        <v>0</v>
      </c>
      <c r="P174" s="57">
        <v>0</v>
      </c>
      <c r="Q174" s="57"/>
      <c r="R174" s="21">
        <f t="shared" ref="R174" si="199">S174+T174+U174</f>
        <v>0</v>
      </c>
      <c r="S174" s="57">
        <v>0</v>
      </c>
      <c r="T174" s="57"/>
      <c r="U174" s="57"/>
      <c r="V174" s="28">
        <f t="shared" si="166"/>
        <v>1</v>
      </c>
      <c r="X174" s="85"/>
    </row>
    <row r="175" spans="1:101" ht="65.25" customHeight="1">
      <c r="A175" s="7" t="s">
        <v>81</v>
      </c>
      <c r="B175" s="19" t="s">
        <v>195</v>
      </c>
      <c r="C175" s="27" t="s">
        <v>12</v>
      </c>
      <c r="D175" s="54" t="s">
        <v>12</v>
      </c>
      <c r="E175" s="27" t="s">
        <v>12</v>
      </c>
      <c r="F175" s="21">
        <f t="shared" si="188"/>
        <v>75678.600000000006</v>
      </c>
      <c r="G175" s="21">
        <f>SUM(G177:G180)</f>
        <v>3020.3</v>
      </c>
      <c r="H175" s="21">
        <f>SUM(H177:H180)</f>
        <v>72658.3</v>
      </c>
      <c r="I175" s="21">
        <f>SUM(I177:I180)</f>
        <v>0</v>
      </c>
      <c r="J175" s="21">
        <f>SUM(J177:J179)</f>
        <v>36841.199999999997</v>
      </c>
      <c r="K175" s="21">
        <f>SUM(K177:K180)</f>
        <v>1105.2</v>
      </c>
      <c r="L175" s="21">
        <f>SUM(L177:L180)</f>
        <v>35736</v>
      </c>
      <c r="M175" s="21">
        <f>SUM(M177:M180)</f>
        <v>0</v>
      </c>
      <c r="N175" s="21">
        <f t="shared" ref="N175" si="200">O175+P175+Q175</f>
        <v>0</v>
      </c>
      <c r="O175" s="21">
        <f>SUM(O177:O180)</f>
        <v>0</v>
      </c>
      <c r="P175" s="21">
        <f>SUM(P177:P180)</f>
        <v>0</v>
      </c>
      <c r="Q175" s="21">
        <f>SUM(Q177:Q180)</f>
        <v>0</v>
      </c>
      <c r="R175" s="21">
        <f t="shared" ref="R175" si="201">S175+T175+U175</f>
        <v>0</v>
      </c>
      <c r="S175" s="21">
        <f>SUM(S177:S180)</f>
        <v>0</v>
      </c>
      <c r="T175" s="21">
        <f>SUM(T177:T180)</f>
        <v>0</v>
      </c>
      <c r="U175" s="21">
        <f>SUM(U177:U180)</f>
        <v>0</v>
      </c>
      <c r="V175" s="28">
        <f t="shared" si="166"/>
        <v>0.48699999999999999</v>
      </c>
    </row>
    <row r="176" spans="1:101" ht="18.75">
      <c r="A176" s="29"/>
      <c r="B176" s="31" t="s">
        <v>14</v>
      </c>
      <c r="C176" s="23"/>
      <c r="D176" s="32"/>
      <c r="E176" s="23"/>
      <c r="F176" s="21"/>
      <c r="G176" s="57"/>
      <c r="H176" s="57"/>
      <c r="I176" s="57"/>
      <c r="J176" s="21"/>
      <c r="K176" s="57"/>
      <c r="L176" s="57"/>
      <c r="M176" s="57"/>
      <c r="N176" s="21"/>
      <c r="O176" s="57"/>
      <c r="P176" s="57"/>
      <c r="Q176" s="57"/>
      <c r="R176" s="21"/>
      <c r="S176" s="57"/>
      <c r="T176" s="57"/>
      <c r="U176" s="57"/>
      <c r="V176" s="28"/>
    </row>
    <row r="177" spans="1:101" ht="113.25" customHeight="1">
      <c r="A177" s="29"/>
      <c r="B177" s="31" t="s">
        <v>187</v>
      </c>
      <c r="C177" s="25" t="s">
        <v>185</v>
      </c>
      <c r="D177" s="26" t="s">
        <v>52</v>
      </c>
      <c r="E177" s="63" t="s">
        <v>131</v>
      </c>
      <c r="F177" s="21">
        <f t="shared" si="188"/>
        <v>21880.5</v>
      </c>
      <c r="G177" s="57">
        <v>656.4</v>
      </c>
      <c r="H177" s="57">
        <v>21224.1</v>
      </c>
      <c r="I177" s="57"/>
      <c r="J177" s="21">
        <f t="shared" ref="J177:J179" si="202">K177+L177+M177</f>
        <v>21880.5</v>
      </c>
      <c r="K177" s="57">
        <v>656.4</v>
      </c>
      <c r="L177" s="57">
        <v>21224.1</v>
      </c>
      <c r="M177" s="57"/>
      <c r="N177" s="21">
        <f t="shared" ref="N177:N179" si="203">O177+P177+Q177</f>
        <v>0</v>
      </c>
      <c r="O177" s="57">
        <v>0</v>
      </c>
      <c r="P177" s="57">
        <v>0</v>
      </c>
      <c r="Q177" s="57"/>
      <c r="R177" s="21">
        <f t="shared" ref="R177:R179" si="204">S177+T177+U177</f>
        <v>0</v>
      </c>
      <c r="S177" s="57">
        <v>0</v>
      </c>
      <c r="T177" s="57"/>
      <c r="U177" s="57"/>
      <c r="V177" s="28">
        <f t="shared" si="166"/>
        <v>1</v>
      </c>
    </row>
    <row r="178" spans="1:101" ht="141" customHeight="1">
      <c r="A178" s="29"/>
      <c r="B178" s="31" t="s">
        <v>276</v>
      </c>
      <c r="C178" s="25" t="s">
        <v>185</v>
      </c>
      <c r="D178" s="26" t="s">
        <v>52</v>
      </c>
      <c r="E178" s="25" t="s">
        <v>275</v>
      </c>
      <c r="F178" s="21">
        <f t="shared" si="188"/>
        <v>13550.7</v>
      </c>
      <c r="G178" s="57">
        <v>406.5</v>
      </c>
      <c r="H178" s="57">
        <v>13144.2</v>
      </c>
      <c r="I178" s="57"/>
      <c r="J178" s="21">
        <f t="shared" si="202"/>
        <v>13550.7</v>
      </c>
      <c r="K178" s="57">
        <v>406.5</v>
      </c>
      <c r="L178" s="57">
        <v>13144.2</v>
      </c>
      <c r="M178" s="57"/>
      <c r="N178" s="21">
        <f t="shared" si="203"/>
        <v>0</v>
      </c>
      <c r="O178" s="57">
        <v>0</v>
      </c>
      <c r="P178" s="57">
        <v>0</v>
      </c>
      <c r="Q178" s="57"/>
      <c r="R178" s="21">
        <f t="shared" si="204"/>
        <v>0</v>
      </c>
      <c r="S178" s="57"/>
      <c r="T178" s="57"/>
      <c r="U178" s="57"/>
      <c r="V178" s="28">
        <f t="shared" si="166"/>
        <v>1</v>
      </c>
    </row>
    <row r="179" spans="1:101" ht="86.25" customHeight="1">
      <c r="A179" s="29"/>
      <c r="B179" s="31" t="s">
        <v>145</v>
      </c>
      <c r="C179" s="25" t="s">
        <v>188</v>
      </c>
      <c r="D179" s="26" t="s">
        <v>82</v>
      </c>
      <c r="E179" s="25" t="s">
        <v>144</v>
      </c>
      <c r="F179" s="21">
        <f t="shared" si="188"/>
        <v>39474.199999999997</v>
      </c>
      <c r="G179" s="57">
        <v>1184.2</v>
      </c>
      <c r="H179" s="57">
        <v>38290</v>
      </c>
      <c r="I179" s="57"/>
      <c r="J179" s="21">
        <f t="shared" si="202"/>
        <v>1410</v>
      </c>
      <c r="K179" s="57">
        <v>42.3</v>
      </c>
      <c r="L179" s="57">
        <v>1367.7</v>
      </c>
      <c r="M179" s="57"/>
      <c r="N179" s="21">
        <f t="shared" si="203"/>
        <v>0</v>
      </c>
      <c r="O179" s="57">
        <v>0</v>
      </c>
      <c r="P179" s="57">
        <v>0</v>
      </c>
      <c r="Q179" s="57"/>
      <c r="R179" s="21">
        <f t="shared" si="204"/>
        <v>0</v>
      </c>
      <c r="S179" s="57">
        <v>0</v>
      </c>
      <c r="T179" s="57"/>
      <c r="U179" s="57"/>
      <c r="V179" s="28">
        <f t="shared" si="166"/>
        <v>3.5999999999999997E-2</v>
      </c>
    </row>
    <row r="180" spans="1:101" ht="90" customHeight="1">
      <c r="A180" s="29"/>
      <c r="B180" s="31" t="s">
        <v>83</v>
      </c>
      <c r="C180" s="25" t="s">
        <v>188</v>
      </c>
      <c r="D180" s="93" t="s">
        <v>82</v>
      </c>
      <c r="E180" s="25" t="s">
        <v>298</v>
      </c>
      <c r="F180" s="21">
        <f t="shared" si="188"/>
        <v>773.2</v>
      </c>
      <c r="G180" s="57">
        <v>773.2</v>
      </c>
      <c r="H180" s="57"/>
      <c r="I180" s="57"/>
      <c r="J180" s="21">
        <f t="shared" ref="J180:J181" si="205">K180+L180+M180</f>
        <v>0</v>
      </c>
      <c r="K180" s="57"/>
      <c r="L180" s="57"/>
      <c r="M180" s="57"/>
      <c r="N180" s="21">
        <f t="shared" ref="N180:N182" si="206">O180+P180+Q180</f>
        <v>0</v>
      </c>
      <c r="O180" s="57"/>
      <c r="P180" s="57"/>
      <c r="Q180" s="57"/>
      <c r="R180" s="21">
        <f t="shared" ref="R180" si="207">S180+T180+U180</f>
        <v>0</v>
      </c>
      <c r="S180" s="57"/>
      <c r="T180" s="57"/>
      <c r="U180" s="57"/>
      <c r="V180" s="28">
        <f t="shared" si="166"/>
        <v>0</v>
      </c>
    </row>
    <row r="181" spans="1:101" s="53" customFormat="1" ht="46.5" customHeight="1">
      <c r="A181" s="13" t="s">
        <v>84</v>
      </c>
      <c r="B181" s="48" t="s">
        <v>342</v>
      </c>
      <c r="C181" s="15" t="s">
        <v>12</v>
      </c>
      <c r="D181" s="15" t="s">
        <v>12</v>
      </c>
      <c r="E181" s="15" t="s">
        <v>12</v>
      </c>
      <c r="F181" s="35">
        <f t="shared" si="188"/>
        <v>27870.2</v>
      </c>
      <c r="G181" s="35">
        <f>G182</f>
        <v>7141.1</v>
      </c>
      <c r="H181" s="35">
        <f>H182</f>
        <v>20729.099999999999</v>
      </c>
      <c r="I181" s="35">
        <f>I182</f>
        <v>0</v>
      </c>
      <c r="J181" s="35">
        <f t="shared" si="205"/>
        <v>26274.2</v>
      </c>
      <c r="K181" s="35">
        <f>K182</f>
        <v>5545.1</v>
      </c>
      <c r="L181" s="35">
        <f>L182</f>
        <v>20729.099999999999</v>
      </c>
      <c r="M181" s="35">
        <f>M182</f>
        <v>0</v>
      </c>
      <c r="N181" s="35">
        <f t="shared" si="206"/>
        <v>2500</v>
      </c>
      <c r="O181" s="35">
        <f>O182</f>
        <v>2500</v>
      </c>
      <c r="P181" s="35">
        <f>P182</f>
        <v>0</v>
      </c>
      <c r="Q181" s="35">
        <f>Q182</f>
        <v>0</v>
      </c>
      <c r="R181" s="35">
        <f>S181+T181+U181</f>
        <v>2500</v>
      </c>
      <c r="S181" s="35">
        <f>S182</f>
        <v>2500</v>
      </c>
      <c r="T181" s="35">
        <f>T182</f>
        <v>0</v>
      </c>
      <c r="U181" s="35">
        <f>U182</f>
        <v>0</v>
      </c>
      <c r="V181" s="36">
        <f t="shared" si="166"/>
        <v>0.94299999999999995</v>
      </c>
      <c r="W181" s="83"/>
      <c r="X181" s="83"/>
      <c r="Y181" s="83"/>
      <c r="Z181" s="83"/>
      <c r="AA181" s="83"/>
      <c r="AB181" s="83"/>
      <c r="AC181" s="83"/>
      <c r="AD181" s="83"/>
      <c r="AE181" s="83"/>
      <c r="AF181" s="83"/>
      <c r="AG181" s="83"/>
      <c r="AH181" s="83"/>
      <c r="AI181" s="83"/>
      <c r="AJ181" s="83"/>
      <c r="AK181" s="83"/>
      <c r="AL181" s="83"/>
      <c r="AM181" s="83"/>
      <c r="AN181" s="83"/>
      <c r="AO181" s="83"/>
      <c r="AP181" s="83"/>
      <c r="AQ181" s="83"/>
      <c r="AR181" s="83"/>
      <c r="AS181" s="83"/>
      <c r="AT181" s="83"/>
      <c r="AU181" s="83"/>
      <c r="AV181" s="83"/>
      <c r="AW181" s="83"/>
      <c r="AX181" s="83"/>
      <c r="AY181" s="83"/>
      <c r="AZ181" s="83"/>
      <c r="BA181" s="83"/>
      <c r="BB181" s="83"/>
      <c r="BC181" s="83"/>
      <c r="BD181" s="83"/>
      <c r="BE181" s="83"/>
      <c r="BF181" s="83"/>
      <c r="BG181" s="83"/>
      <c r="BH181" s="83"/>
      <c r="BI181" s="83"/>
      <c r="BJ181" s="83"/>
      <c r="BK181" s="83"/>
      <c r="BL181" s="83"/>
      <c r="BM181" s="83"/>
      <c r="BN181" s="83"/>
      <c r="BO181" s="83"/>
      <c r="BP181" s="83"/>
      <c r="BQ181" s="83"/>
      <c r="BR181" s="83"/>
      <c r="BS181" s="83"/>
      <c r="BT181" s="83"/>
      <c r="BU181" s="83"/>
      <c r="BV181" s="83"/>
      <c r="BW181" s="83"/>
      <c r="BX181" s="83"/>
      <c r="BY181" s="83"/>
      <c r="BZ181" s="83"/>
      <c r="CA181" s="83"/>
      <c r="CB181" s="83"/>
      <c r="CC181" s="83"/>
      <c r="CD181" s="83"/>
      <c r="CE181" s="83"/>
      <c r="CF181" s="83"/>
      <c r="CG181" s="83"/>
      <c r="CH181" s="83"/>
      <c r="CI181" s="83"/>
      <c r="CJ181" s="83"/>
      <c r="CK181" s="83"/>
      <c r="CL181" s="83"/>
      <c r="CM181" s="83"/>
      <c r="CN181" s="83"/>
      <c r="CO181" s="83"/>
      <c r="CP181" s="83"/>
      <c r="CQ181" s="83"/>
      <c r="CR181" s="83"/>
      <c r="CS181" s="83"/>
      <c r="CT181" s="83"/>
      <c r="CU181" s="83"/>
      <c r="CV181" s="83"/>
      <c r="CW181" s="83"/>
    </row>
    <row r="182" spans="1:101" ht="66" customHeight="1">
      <c r="A182" s="7" t="s">
        <v>85</v>
      </c>
      <c r="B182" s="19" t="s">
        <v>190</v>
      </c>
      <c r="C182" s="27" t="s">
        <v>12</v>
      </c>
      <c r="D182" s="27" t="s">
        <v>12</v>
      </c>
      <c r="E182" s="27" t="s">
        <v>12</v>
      </c>
      <c r="F182" s="21">
        <f t="shared" si="188"/>
        <v>27870.2</v>
      </c>
      <c r="G182" s="21">
        <f>SUM(G184:G186)</f>
        <v>7141.1</v>
      </c>
      <c r="H182" s="21">
        <f>SUM(H184:H186)</f>
        <v>20729.099999999999</v>
      </c>
      <c r="I182" s="21">
        <f>SUM(I184:I186)</f>
        <v>0</v>
      </c>
      <c r="J182" s="21">
        <f>K182+L182+M182</f>
        <v>26274.2</v>
      </c>
      <c r="K182" s="21">
        <f>SUM(K184:K186)</f>
        <v>5545.1</v>
      </c>
      <c r="L182" s="21">
        <f>SUM(L184:L186)</f>
        <v>20729.099999999999</v>
      </c>
      <c r="M182" s="21">
        <f>SUM(M184:M186)</f>
        <v>0</v>
      </c>
      <c r="N182" s="21">
        <f t="shared" si="206"/>
        <v>2500</v>
      </c>
      <c r="O182" s="21">
        <f>SUM(O184:O186)</f>
        <v>2500</v>
      </c>
      <c r="P182" s="21">
        <f>SUM(P184:P186)</f>
        <v>0</v>
      </c>
      <c r="Q182" s="21">
        <f>SUM(Q184:Q186)</f>
        <v>0</v>
      </c>
      <c r="R182" s="21">
        <f>S182+T182+U182</f>
        <v>2500</v>
      </c>
      <c r="S182" s="21">
        <f>SUM(S184:S186)</f>
        <v>2500</v>
      </c>
      <c r="T182" s="21">
        <f>SUM(T184:T186)</f>
        <v>0</v>
      </c>
      <c r="U182" s="21">
        <f>SUM(U184:U186)</f>
        <v>0</v>
      </c>
      <c r="V182" s="28">
        <f t="shared" si="166"/>
        <v>0.94299999999999995</v>
      </c>
    </row>
    <row r="183" spans="1:101" ht="15.75" customHeight="1">
      <c r="A183" s="29"/>
      <c r="B183" s="49" t="s">
        <v>14</v>
      </c>
      <c r="C183" s="23"/>
      <c r="D183" s="23"/>
      <c r="E183" s="23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8"/>
    </row>
    <row r="184" spans="1:101" ht="109.5" customHeight="1">
      <c r="A184" s="29"/>
      <c r="B184" s="31" t="s">
        <v>189</v>
      </c>
      <c r="C184" s="25" t="s">
        <v>185</v>
      </c>
      <c r="D184" s="26" t="s">
        <v>52</v>
      </c>
      <c r="E184" s="25" t="s">
        <v>241</v>
      </c>
      <c r="F184" s="21">
        <f t="shared" si="188"/>
        <v>21370.2</v>
      </c>
      <c r="G184" s="57">
        <v>641.1</v>
      </c>
      <c r="H184" s="57">
        <v>20729.099999999999</v>
      </c>
      <c r="I184" s="57"/>
      <c r="J184" s="21">
        <f t="shared" ref="J184:J186" si="208">K184+L184+M184</f>
        <v>21370.2</v>
      </c>
      <c r="K184" s="57">
        <v>641.1</v>
      </c>
      <c r="L184" s="57">
        <v>20729.099999999999</v>
      </c>
      <c r="M184" s="57"/>
      <c r="N184" s="21">
        <f t="shared" ref="N184:N186" si="209">O184+P184+Q184</f>
        <v>0</v>
      </c>
      <c r="O184" s="57">
        <v>0</v>
      </c>
      <c r="P184" s="57">
        <v>0</v>
      </c>
      <c r="Q184" s="57"/>
      <c r="R184" s="21">
        <f t="shared" ref="R184:R186" si="210">S184+T184+U184</f>
        <v>0</v>
      </c>
      <c r="S184" s="57">
        <v>0</v>
      </c>
      <c r="T184" s="57"/>
      <c r="U184" s="57"/>
      <c r="V184" s="28">
        <f t="shared" si="166"/>
        <v>1</v>
      </c>
    </row>
    <row r="185" spans="1:101" ht="117" customHeight="1">
      <c r="A185" s="29"/>
      <c r="B185" s="31" t="s">
        <v>189</v>
      </c>
      <c r="C185" s="25" t="s">
        <v>185</v>
      </c>
      <c r="D185" s="93" t="s">
        <v>52</v>
      </c>
      <c r="E185" s="25" t="s">
        <v>296</v>
      </c>
      <c r="F185" s="21">
        <f t="shared" si="188"/>
        <v>4000</v>
      </c>
      <c r="G185" s="57">
        <v>4000</v>
      </c>
      <c r="H185" s="57"/>
      <c r="I185" s="57"/>
      <c r="J185" s="21">
        <f t="shared" si="208"/>
        <v>2680</v>
      </c>
      <c r="K185" s="57">
        <v>2680</v>
      </c>
      <c r="L185" s="57"/>
      <c r="M185" s="57"/>
      <c r="N185" s="21">
        <f t="shared" si="209"/>
        <v>0</v>
      </c>
      <c r="O185" s="57"/>
      <c r="P185" s="57"/>
      <c r="Q185" s="57"/>
      <c r="R185" s="21">
        <f t="shared" si="210"/>
        <v>0</v>
      </c>
      <c r="S185" s="57"/>
      <c r="T185" s="57"/>
      <c r="U185" s="57"/>
      <c r="V185" s="28">
        <f t="shared" si="166"/>
        <v>0.67</v>
      </c>
    </row>
    <row r="186" spans="1:101" ht="113.25" customHeight="1">
      <c r="A186" s="29"/>
      <c r="B186" s="31" t="s">
        <v>203</v>
      </c>
      <c r="C186" s="25" t="s">
        <v>185</v>
      </c>
      <c r="D186" s="26" t="s">
        <v>52</v>
      </c>
      <c r="E186" s="25" t="s">
        <v>242</v>
      </c>
      <c r="F186" s="21">
        <f t="shared" si="188"/>
        <v>2500</v>
      </c>
      <c r="G186" s="57">
        <v>2500</v>
      </c>
      <c r="H186" s="57"/>
      <c r="I186" s="57"/>
      <c r="J186" s="21">
        <f t="shared" si="208"/>
        <v>2224</v>
      </c>
      <c r="K186" s="57">
        <v>2224</v>
      </c>
      <c r="L186" s="57"/>
      <c r="M186" s="57"/>
      <c r="N186" s="21">
        <f t="shared" si="209"/>
        <v>2500</v>
      </c>
      <c r="O186" s="57">
        <v>2500</v>
      </c>
      <c r="P186" s="57"/>
      <c r="Q186" s="57"/>
      <c r="R186" s="21">
        <f t="shared" si="210"/>
        <v>2500</v>
      </c>
      <c r="S186" s="57">
        <v>2500</v>
      </c>
      <c r="T186" s="57"/>
      <c r="U186" s="57"/>
      <c r="V186" s="28">
        <f t="shared" si="166"/>
        <v>0.89</v>
      </c>
    </row>
    <row r="187" spans="1:101" s="53" customFormat="1" ht="39.75" customHeight="1">
      <c r="A187" s="48">
        <v>11</v>
      </c>
      <c r="B187" s="48" t="s">
        <v>126</v>
      </c>
      <c r="C187" s="15" t="s">
        <v>12</v>
      </c>
      <c r="D187" s="15" t="s">
        <v>12</v>
      </c>
      <c r="E187" s="55" t="s">
        <v>12</v>
      </c>
      <c r="F187" s="35">
        <f>G187+H187+I187</f>
        <v>2875.7</v>
      </c>
      <c r="G187" s="35">
        <f>G188</f>
        <v>86.3</v>
      </c>
      <c r="H187" s="35">
        <f>H188</f>
        <v>2789.4</v>
      </c>
      <c r="I187" s="35">
        <f>I188</f>
        <v>0</v>
      </c>
      <c r="J187" s="35">
        <f>K187+L187+M187</f>
        <v>682.1</v>
      </c>
      <c r="K187" s="35">
        <f>K188</f>
        <v>20.5</v>
      </c>
      <c r="L187" s="35">
        <f>L188</f>
        <v>661.6</v>
      </c>
      <c r="M187" s="35">
        <f>M188</f>
        <v>0</v>
      </c>
      <c r="N187" s="35">
        <f t="shared" ref="N187:N188" si="211">O187+P187+Q187</f>
        <v>0</v>
      </c>
      <c r="O187" s="35">
        <f>O188</f>
        <v>0</v>
      </c>
      <c r="P187" s="35">
        <f>P188</f>
        <v>0</v>
      </c>
      <c r="Q187" s="35">
        <f>Q188</f>
        <v>0</v>
      </c>
      <c r="R187" s="35">
        <f t="shared" ref="R187:R188" si="212">S187+T187+U187</f>
        <v>0</v>
      </c>
      <c r="S187" s="35">
        <f>S188</f>
        <v>0</v>
      </c>
      <c r="T187" s="35">
        <f>T188</f>
        <v>0</v>
      </c>
      <c r="U187" s="35">
        <f>U188</f>
        <v>0</v>
      </c>
      <c r="V187" s="36">
        <f t="shared" si="166"/>
        <v>0.23699999999999999</v>
      </c>
      <c r="W187" s="83"/>
      <c r="X187" s="83"/>
      <c r="Y187" s="83"/>
      <c r="Z187" s="83"/>
      <c r="AA187" s="83"/>
      <c r="AB187" s="83"/>
      <c r="AC187" s="83"/>
      <c r="AD187" s="83"/>
      <c r="AE187" s="83"/>
      <c r="AF187" s="83"/>
      <c r="AG187" s="83"/>
      <c r="AH187" s="83"/>
      <c r="AI187" s="83"/>
      <c r="AJ187" s="83"/>
      <c r="AK187" s="83"/>
      <c r="AL187" s="83"/>
      <c r="AM187" s="83"/>
      <c r="AN187" s="83"/>
      <c r="AO187" s="83"/>
      <c r="AP187" s="83"/>
      <c r="AQ187" s="83"/>
      <c r="AR187" s="83"/>
      <c r="AS187" s="83"/>
      <c r="AT187" s="83"/>
      <c r="AU187" s="83"/>
      <c r="AV187" s="83"/>
      <c r="AW187" s="83"/>
      <c r="AX187" s="83"/>
      <c r="AY187" s="83"/>
      <c r="AZ187" s="83"/>
      <c r="BA187" s="83"/>
      <c r="BB187" s="83"/>
      <c r="BC187" s="83"/>
      <c r="BD187" s="83"/>
      <c r="BE187" s="83"/>
      <c r="BF187" s="83"/>
      <c r="BG187" s="83"/>
      <c r="BH187" s="83"/>
      <c r="BI187" s="83"/>
      <c r="BJ187" s="83"/>
      <c r="BK187" s="83"/>
      <c r="BL187" s="83"/>
      <c r="BM187" s="83"/>
      <c r="BN187" s="83"/>
      <c r="BO187" s="83"/>
      <c r="BP187" s="83"/>
      <c r="BQ187" s="83"/>
      <c r="BR187" s="83"/>
      <c r="BS187" s="83"/>
      <c r="BT187" s="83"/>
      <c r="BU187" s="83"/>
      <c r="BV187" s="83"/>
      <c r="BW187" s="83"/>
      <c r="BX187" s="83"/>
      <c r="BY187" s="83"/>
      <c r="BZ187" s="83"/>
      <c r="CA187" s="83"/>
      <c r="CB187" s="83"/>
      <c r="CC187" s="83"/>
      <c r="CD187" s="83"/>
      <c r="CE187" s="83"/>
      <c r="CF187" s="83"/>
      <c r="CG187" s="83"/>
      <c r="CH187" s="83"/>
      <c r="CI187" s="83"/>
      <c r="CJ187" s="83"/>
      <c r="CK187" s="83"/>
      <c r="CL187" s="83"/>
      <c r="CM187" s="83"/>
      <c r="CN187" s="83"/>
      <c r="CO187" s="83"/>
      <c r="CP187" s="83"/>
      <c r="CQ187" s="83"/>
      <c r="CR187" s="83"/>
      <c r="CS187" s="83"/>
      <c r="CT187" s="83"/>
      <c r="CU187" s="83"/>
      <c r="CV187" s="83"/>
      <c r="CW187" s="83"/>
    </row>
    <row r="188" spans="1:101" s="5" customFormat="1" ht="54.75" customHeight="1">
      <c r="A188" s="18" t="s">
        <v>89</v>
      </c>
      <c r="B188" s="38" t="s">
        <v>90</v>
      </c>
      <c r="C188" s="20" t="s">
        <v>12</v>
      </c>
      <c r="D188" s="20" t="s">
        <v>12</v>
      </c>
      <c r="E188" s="20" t="s">
        <v>12</v>
      </c>
      <c r="F188" s="21">
        <f>G188+H188+I188</f>
        <v>2875.7</v>
      </c>
      <c r="G188" s="21">
        <f>SUM(G190:G190)</f>
        <v>86.3</v>
      </c>
      <c r="H188" s="21">
        <f>SUM(H190:H190)</f>
        <v>2789.4</v>
      </c>
      <c r="I188" s="21">
        <f>SUM(I190:I190)</f>
        <v>0</v>
      </c>
      <c r="J188" s="21">
        <f>K188+L188+M188</f>
        <v>682.1</v>
      </c>
      <c r="K188" s="21">
        <f>SUM(K190:K190)</f>
        <v>20.5</v>
      </c>
      <c r="L188" s="21">
        <f>SUM(L190:L190)</f>
        <v>661.6</v>
      </c>
      <c r="M188" s="21">
        <f>SUM(M190:M190)</f>
        <v>0</v>
      </c>
      <c r="N188" s="21">
        <f t="shared" si="211"/>
        <v>0</v>
      </c>
      <c r="O188" s="21">
        <f>SUM(O190:O190)</f>
        <v>0</v>
      </c>
      <c r="P188" s="21">
        <f>SUM(P190:P190)</f>
        <v>0</v>
      </c>
      <c r="Q188" s="21">
        <f>SUM(Q190:Q190)</f>
        <v>0</v>
      </c>
      <c r="R188" s="21">
        <f t="shared" si="212"/>
        <v>0</v>
      </c>
      <c r="S188" s="21">
        <f>SUM(S190:S190)</f>
        <v>0</v>
      </c>
      <c r="T188" s="21">
        <f>SUM(T190:T190)</f>
        <v>0</v>
      </c>
      <c r="U188" s="21">
        <f>SUM(U190:U190)</f>
        <v>0</v>
      </c>
      <c r="V188" s="28">
        <f t="shared" si="166"/>
        <v>0.23699999999999999</v>
      </c>
      <c r="W188" s="83"/>
      <c r="X188" s="83"/>
      <c r="Y188" s="83"/>
      <c r="Z188" s="83"/>
      <c r="AA188" s="83"/>
      <c r="AB188" s="83"/>
      <c r="AC188" s="83"/>
      <c r="AD188" s="83"/>
      <c r="AE188" s="83"/>
      <c r="AF188" s="83"/>
      <c r="AG188" s="83"/>
      <c r="AH188" s="83"/>
      <c r="AI188" s="83"/>
      <c r="AJ188" s="83"/>
      <c r="AK188" s="83"/>
      <c r="AL188" s="83"/>
      <c r="AM188" s="83"/>
      <c r="AN188" s="83"/>
      <c r="AO188" s="83"/>
      <c r="AP188" s="83"/>
      <c r="AQ188" s="83"/>
      <c r="AR188" s="83"/>
      <c r="AS188" s="83"/>
      <c r="AT188" s="83"/>
      <c r="AU188" s="83"/>
      <c r="AV188" s="83"/>
      <c r="AW188" s="83"/>
      <c r="AX188" s="83"/>
      <c r="AY188" s="83"/>
      <c r="AZ188" s="83"/>
      <c r="BA188" s="83"/>
      <c r="BB188" s="83"/>
      <c r="BC188" s="83"/>
      <c r="BD188" s="83"/>
      <c r="BE188" s="83"/>
      <c r="BF188" s="83"/>
      <c r="BG188" s="83"/>
      <c r="BH188" s="83"/>
      <c r="BI188" s="83"/>
      <c r="BJ188" s="83"/>
      <c r="BK188" s="83"/>
      <c r="BL188" s="83"/>
      <c r="BM188" s="83"/>
      <c r="BN188" s="83"/>
      <c r="BO188" s="83"/>
      <c r="BP188" s="83"/>
      <c r="BQ188" s="83"/>
      <c r="BR188" s="83"/>
      <c r="BS188" s="83"/>
      <c r="BT188" s="83"/>
      <c r="BU188" s="83"/>
      <c r="BV188" s="83"/>
      <c r="BW188" s="83"/>
      <c r="BX188" s="83"/>
      <c r="BY188" s="83"/>
      <c r="BZ188" s="83"/>
      <c r="CA188" s="83"/>
      <c r="CB188" s="83"/>
      <c r="CC188" s="83"/>
      <c r="CD188" s="83"/>
      <c r="CE188" s="83"/>
      <c r="CF188" s="83"/>
      <c r="CG188" s="83"/>
      <c r="CH188" s="83"/>
      <c r="CI188" s="83"/>
      <c r="CJ188" s="83"/>
      <c r="CK188" s="83"/>
      <c r="CL188" s="83"/>
      <c r="CM188" s="83"/>
      <c r="CN188" s="83"/>
      <c r="CO188" s="83"/>
      <c r="CP188" s="83"/>
      <c r="CQ188" s="83"/>
      <c r="CR188" s="83"/>
      <c r="CS188" s="83"/>
      <c r="CT188" s="83"/>
      <c r="CU188" s="83"/>
      <c r="CV188" s="83"/>
      <c r="CW188" s="83"/>
    </row>
    <row r="189" spans="1:101" ht="18.75">
      <c r="A189" s="10"/>
      <c r="B189" s="52" t="s">
        <v>14</v>
      </c>
      <c r="C189" s="45"/>
      <c r="D189" s="45"/>
      <c r="E189" s="45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8"/>
    </row>
    <row r="190" spans="1:101" ht="64.5" customHeight="1">
      <c r="A190" s="56"/>
      <c r="B190" s="31" t="s">
        <v>91</v>
      </c>
      <c r="C190" s="25" t="s">
        <v>209</v>
      </c>
      <c r="D190" s="26" t="s">
        <v>92</v>
      </c>
      <c r="E190" s="25" t="s">
        <v>93</v>
      </c>
      <c r="F190" s="21">
        <f>G190+H190+I190</f>
        <v>2875.7</v>
      </c>
      <c r="G190" s="57">
        <v>86.3</v>
      </c>
      <c r="H190" s="57">
        <v>2789.4</v>
      </c>
      <c r="I190" s="57"/>
      <c r="J190" s="21">
        <f t="shared" ref="J190:J195" si="213">K190+L190+M190</f>
        <v>682.1</v>
      </c>
      <c r="K190" s="57">
        <v>20.5</v>
      </c>
      <c r="L190" s="57">
        <v>661.6</v>
      </c>
      <c r="M190" s="57"/>
      <c r="N190" s="21">
        <f t="shared" ref="N190:N195" si="214">O190+P190+Q190</f>
        <v>0</v>
      </c>
      <c r="O190" s="57">
        <v>0</v>
      </c>
      <c r="P190" s="57">
        <v>0</v>
      </c>
      <c r="Q190" s="57"/>
      <c r="R190" s="21">
        <f t="shared" ref="R190:R195" si="215">S190+T190+U190</f>
        <v>0</v>
      </c>
      <c r="S190" s="57">
        <v>0</v>
      </c>
      <c r="T190" s="57"/>
      <c r="U190" s="57"/>
      <c r="V190" s="28">
        <f t="shared" si="166"/>
        <v>0.23699999999999999</v>
      </c>
    </row>
    <row r="191" spans="1:101" ht="42" customHeight="1">
      <c r="A191" s="78" t="s">
        <v>267</v>
      </c>
      <c r="B191" s="48" t="s">
        <v>268</v>
      </c>
      <c r="C191" s="15" t="s">
        <v>12</v>
      </c>
      <c r="D191" s="15" t="s">
        <v>12</v>
      </c>
      <c r="E191" s="55" t="s">
        <v>12</v>
      </c>
      <c r="F191" s="35">
        <f>G191+H191+I191</f>
        <v>37086.5</v>
      </c>
      <c r="G191" s="79">
        <f>G192</f>
        <v>1112.5999999999999</v>
      </c>
      <c r="H191" s="79">
        <f t="shared" ref="H191:I191" si="216">H192</f>
        <v>35973.9</v>
      </c>
      <c r="I191" s="79">
        <f t="shared" si="216"/>
        <v>0</v>
      </c>
      <c r="J191" s="35">
        <f t="shared" si="213"/>
        <v>0</v>
      </c>
      <c r="K191" s="79">
        <f>K192</f>
        <v>0</v>
      </c>
      <c r="L191" s="79">
        <f t="shared" ref="L191:M191" si="217">L192</f>
        <v>0</v>
      </c>
      <c r="M191" s="79">
        <f t="shared" si="217"/>
        <v>0</v>
      </c>
      <c r="N191" s="35">
        <f t="shared" si="214"/>
        <v>0</v>
      </c>
      <c r="O191" s="79">
        <f>O192</f>
        <v>0</v>
      </c>
      <c r="P191" s="79">
        <f t="shared" ref="P191:Q191" si="218">P192</f>
        <v>0</v>
      </c>
      <c r="Q191" s="79">
        <f t="shared" si="218"/>
        <v>0</v>
      </c>
      <c r="R191" s="35">
        <f t="shared" si="215"/>
        <v>0</v>
      </c>
      <c r="S191" s="79">
        <f>S192</f>
        <v>0</v>
      </c>
      <c r="T191" s="79">
        <f t="shared" ref="T191:U191" si="219">T192</f>
        <v>0</v>
      </c>
      <c r="U191" s="79">
        <f t="shared" si="219"/>
        <v>0</v>
      </c>
      <c r="V191" s="36">
        <f t="shared" si="166"/>
        <v>0</v>
      </c>
    </row>
    <row r="192" spans="1:101" ht="55.5" customHeight="1">
      <c r="A192" s="10" t="s">
        <v>269</v>
      </c>
      <c r="B192" s="38" t="s">
        <v>271</v>
      </c>
      <c r="C192" s="20" t="s">
        <v>12</v>
      </c>
      <c r="D192" s="20" t="s">
        <v>12</v>
      </c>
      <c r="E192" s="20" t="s">
        <v>12</v>
      </c>
      <c r="F192" s="21">
        <f>G192+H192+I192</f>
        <v>37086.5</v>
      </c>
      <c r="G192" s="57">
        <f>G194+G195</f>
        <v>1112.5999999999999</v>
      </c>
      <c r="H192" s="57">
        <f>H194+H195</f>
        <v>35973.9</v>
      </c>
      <c r="I192" s="57">
        <f>I194+I195</f>
        <v>0</v>
      </c>
      <c r="J192" s="21">
        <f t="shared" si="213"/>
        <v>0</v>
      </c>
      <c r="K192" s="57">
        <f>K194+K195</f>
        <v>0</v>
      </c>
      <c r="L192" s="57">
        <f t="shared" ref="L192:M192" si="220">L194+L195</f>
        <v>0</v>
      </c>
      <c r="M192" s="57">
        <f t="shared" si="220"/>
        <v>0</v>
      </c>
      <c r="N192" s="21">
        <f t="shared" si="214"/>
        <v>0</v>
      </c>
      <c r="O192" s="57">
        <f>O194+O195</f>
        <v>0</v>
      </c>
      <c r="P192" s="57">
        <f t="shared" ref="P192:Q192" si="221">P194+P195</f>
        <v>0</v>
      </c>
      <c r="Q192" s="57">
        <f t="shared" si="221"/>
        <v>0</v>
      </c>
      <c r="R192" s="21">
        <f t="shared" si="215"/>
        <v>0</v>
      </c>
      <c r="S192" s="57">
        <f>S194+S195</f>
        <v>0</v>
      </c>
      <c r="T192" s="57">
        <f t="shared" ref="T192:U192" si="222">T194+T195</f>
        <v>0</v>
      </c>
      <c r="U192" s="57">
        <f t="shared" si="222"/>
        <v>0</v>
      </c>
      <c r="V192" s="28">
        <f t="shared" si="166"/>
        <v>0</v>
      </c>
    </row>
    <row r="193" spans="1:101" ht="17.25" customHeight="1">
      <c r="A193" s="10"/>
      <c r="B193" s="52" t="s">
        <v>14</v>
      </c>
      <c r="C193" s="27"/>
      <c r="D193" s="27"/>
      <c r="E193" s="77"/>
      <c r="F193" s="21"/>
      <c r="G193" s="57"/>
      <c r="H193" s="57"/>
      <c r="I193" s="57"/>
      <c r="J193" s="21"/>
      <c r="K193" s="57"/>
      <c r="L193" s="57"/>
      <c r="M193" s="57"/>
      <c r="N193" s="21"/>
      <c r="O193" s="57"/>
      <c r="P193" s="57"/>
      <c r="Q193" s="57"/>
      <c r="R193" s="21"/>
      <c r="S193" s="57"/>
      <c r="T193" s="57"/>
      <c r="U193" s="57"/>
      <c r="V193" s="28"/>
    </row>
    <row r="194" spans="1:101" ht="112.5" customHeight="1">
      <c r="A194" s="10"/>
      <c r="B194" s="52" t="s">
        <v>295</v>
      </c>
      <c r="C194" s="63" t="s">
        <v>169</v>
      </c>
      <c r="D194" s="94" t="s">
        <v>53</v>
      </c>
      <c r="E194" s="80" t="s">
        <v>361</v>
      </c>
      <c r="F194" s="21">
        <f t="shared" ref="F194:F195" si="223">G194+H194+I194</f>
        <v>31931.9</v>
      </c>
      <c r="G194" s="57">
        <v>957.96</v>
      </c>
      <c r="H194" s="57">
        <v>30973.9</v>
      </c>
      <c r="I194" s="57"/>
      <c r="J194" s="21">
        <f t="shared" si="213"/>
        <v>0</v>
      </c>
      <c r="K194" s="57"/>
      <c r="L194" s="57"/>
      <c r="M194" s="57"/>
      <c r="N194" s="21">
        <f t="shared" si="214"/>
        <v>0</v>
      </c>
      <c r="O194" s="57"/>
      <c r="P194" s="57"/>
      <c r="Q194" s="57"/>
      <c r="R194" s="21">
        <f t="shared" si="215"/>
        <v>0</v>
      </c>
      <c r="S194" s="57"/>
      <c r="T194" s="57"/>
      <c r="U194" s="57"/>
      <c r="V194" s="28">
        <f t="shared" si="166"/>
        <v>0</v>
      </c>
    </row>
    <row r="195" spans="1:101" ht="69.75" customHeight="1">
      <c r="A195" s="10"/>
      <c r="B195" s="52" t="s">
        <v>270</v>
      </c>
      <c r="C195" s="63" t="s">
        <v>182</v>
      </c>
      <c r="D195" s="94" t="s">
        <v>73</v>
      </c>
      <c r="E195" s="80" t="s">
        <v>362</v>
      </c>
      <c r="F195" s="21">
        <f t="shared" si="223"/>
        <v>5154.6000000000004</v>
      </c>
      <c r="G195" s="57">
        <v>154.6</v>
      </c>
      <c r="H195" s="57">
        <v>5000</v>
      </c>
      <c r="I195" s="57"/>
      <c r="J195" s="21">
        <f t="shared" si="213"/>
        <v>0</v>
      </c>
      <c r="K195" s="57"/>
      <c r="L195" s="57"/>
      <c r="M195" s="57"/>
      <c r="N195" s="21">
        <f t="shared" si="214"/>
        <v>0</v>
      </c>
      <c r="O195" s="57"/>
      <c r="P195" s="57"/>
      <c r="Q195" s="57"/>
      <c r="R195" s="21">
        <f t="shared" si="215"/>
        <v>0</v>
      </c>
      <c r="S195" s="57"/>
      <c r="T195" s="57"/>
      <c r="U195" s="57"/>
      <c r="V195" s="28">
        <f t="shared" si="166"/>
        <v>0</v>
      </c>
    </row>
    <row r="196" spans="1:101" s="96" customFormat="1" ht="39" customHeight="1">
      <c r="A196" s="13" t="s">
        <v>281</v>
      </c>
      <c r="B196" s="48" t="s">
        <v>341</v>
      </c>
      <c r="C196" s="15" t="s">
        <v>12</v>
      </c>
      <c r="D196" s="97" t="s">
        <v>12</v>
      </c>
      <c r="E196" s="55" t="s">
        <v>12</v>
      </c>
      <c r="F196" s="35">
        <f>G196+H196+I196</f>
        <v>0</v>
      </c>
      <c r="G196" s="35">
        <f>G197</f>
        <v>0</v>
      </c>
      <c r="H196" s="35">
        <f t="shared" ref="H196:I196" si="224">H197</f>
        <v>0</v>
      </c>
      <c r="I196" s="35">
        <f t="shared" si="224"/>
        <v>0</v>
      </c>
      <c r="J196" s="35">
        <f>K196+L196+M196</f>
        <v>0</v>
      </c>
      <c r="K196" s="35">
        <f>K197</f>
        <v>0</v>
      </c>
      <c r="L196" s="35">
        <f t="shared" ref="L196:M196" si="225">L197</f>
        <v>0</v>
      </c>
      <c r="M196" s="35">
        <f t="shared" si="225"/>
        <v>0</v>
      </c>
      <c r="N196" s="35">
        <f>O196+P196+Q196</f>
        <v>3783789.5</v>
      </c>
      <c r="O196" s="35">
        <f>O197</f>
        <v>189189.5</v>
      </c>
      <c r="P196" s="35">
        <f t="shared" ref="P196:Q196" si="226">P197</f>
        <v>3594600</v>
      </c>
      <c r="Q196" s="35">
        <f t="shared" si="226"/>
        <v>0</v>
      </c>
      <c r="R196" s="35">
        <f>S196+T196+U196</f>
        <v>0</v>
      </c>
      <c r="S196" s="35">
        <f>S197</f>
        <v>0</v>
      </c>
      <c r="T196" s="35">
        <f t="shared" ref="T196:U196" si="227">T197</f>
        <v>0</v>
      </c>
      <c r="U196" s="35">
        <f t="shared" si="227"/>
        <v>0</v>
      </c>
      <c r="V196" s="36" t="e">
        <f t="shared" si="166"/>
        <v>#DIV/0!</v>
      </c>
      <c r="W196" s="105"/>
      <c r="X196" s="105"/>
      <c r="Y196" s="105"/>
      <c r="Z196" s="105"/>
      <c r="AA196" s="105"/>
      <c r="AB196" s="105"/>
      <c r="AC196" s="105"/>
      <c r="AD196" s="105"/>
      <c r="AE196" s="105"/>
      <c r="AF196" s="105"/>
      <c r="AG196" s="105"/>
      <c r="AH196" s="105"/>
      <c r="AI196" s="105"/>
      <c r="AJ196" s="105"/>
      <c r="AK196" s="105"/>
      <c r="AL196" s="105"/>
      <c r="AM196" s="105"/>
      <c r="AN196" s="105"/>
      <c r="AO196" s="105"/>
      <c r="AP196" s="105"/>
      <c r="AQ196" s="105"/>
      <c r="AR196" s="105"/>
      <c r="AS196" s="105"/>
      <c r="AT196" s="105"/>
      <c r="AU196" s="105"/>
      <c r="AV196" s="105"/>
      <c r="AW196" s="105"/>
      <c r="AX196" s="105"/>
      <c r="AY196" s="105"/>
      <c r="AZ196" s="105"/>
      <c r="BA196" s="105"/>
      <c r="BB196" s="105"/>
      <c r="BC196" s="105"/>
      <c r="BD196" s="105"/>
      <c r="BE196" s="105"/>
      <c r="BF196" s="105"/>
      <c r="BG196" s="105"/>
      <c r="BH196" s="105"/>
      <c r="BI196" s="105"/>
      <c r="BJ196" s="105"/>
      <c r="BK196" s="105"/>
      <c r="BL196" s="105"/>
      <c r="BM196" s="105"/>
      <c r="BN196" s="105"/>
      <c r="BO196" s="105"/>
      <c r="BP196" s="105"/>
      <c r="BQ196" s="105"/>
      <c r="BR196" s="105"/>
      <c r="BS196" s="105"/>
      <c r="BT196" s="105"/>
      <c r="BU196" s="105"/>
      <c r="BV196" s="105"/>
      <c r="BW196" s="105"/>
      <c r="BX196" s="105"/>
      <c r="BY196" s="105"/>
      <c r="BZ196" s="105"/>
      <c r="CA196" s="105"/>
      <c r="CB196" s="105"/>
      <c r="CC196" s="105"/>
      <c r="CD196" s="105"/>
      <c r="CE196" s="105"/>
      <c r="CF196" s="105"/>
      <c r="CG196" s="105"/>
      <c r="CH196" s="105"/>
      <c r="CI196" s="105"/>
      <c r="CJ196" s="105"/>
      <c r="CK196" s="105"/>
      <c r="CL196" s="105"/>
      <c r="CM196" s="105"/>
      <c r="CN196" s="105"/>
      <c r="CO196" s="105"/>
      <c r="CP196" s="105"/>
      <c r="CQ196" s="105"/>
      <c r="CR196" s="105"/>
      <c r="CS196" s="105"/>
      <c r="CT196" s="105"/>
      <c r="CU196" s="105"/>
      <c r="CV196" s="105"/>
      <c r="CW196" s="105"/>
    </row>
    <row r="197" spans="1:101" s="96" customFormat="1" ht="45" customHeight="1">
      <c r="A197" s="7" t="s">
        <v>283</v>
      </c>
      <c r="B197" s="19" t="s">
        <v>284</v>
      </c>
      <c r="C197" s="27" t="s">
        <v>12</v>
      </c>
      <c r="D197" s="92" t="s">
        <v>12</v>
      </c>
      <c r="E197" s="77" t="s">
        <v>12</v>
      </c>
      <c r="F197" s="21">
        <f>G197+H197+I197</f>
        <v>0</v>
      </c>
      <c r="G197" s="21">
        <f>G199</f>
        <v>0</v>
      </c>
      <c r="H197" s="21">
        <f t="shared" ref="H197:I197" si="228">H199</f>
        <v>0</v>
      </c>
      <c r="I197" s="21">
        <f t="shared" si="228"/>
        <v>0</v>
      </c>
      <c r="J197" s="21">
        <f>K197+L197+M197</f>
        <v>0</v>
      </c>
      <c r="K197" s="21">
        <f>K199</f>
        <v>0</v>
      </c>
      <c r="L197" s="21">
        <f t="shared" ref="L197:M197" si="229">L199</f>
        <v>0</v>
      </c>
      <c r="M197" s="21">
        <f t="shared" si="229"/>
        <v>0</v>
      </c>
      <c r="N197" s="21">
        <f>O197+P197+Q197</f>
        <v>3783789.5</v>
      </c>
      <c r="O197" s="21">
        <f>O199</f>
        <v>189189.5</v>
      </c>
      <c r="P197" s="21">
        <f t="shared" ref="P197:Q197" si="230">P199</f>
        <v>3594600</v>
      </c>
      <c r="Q197" s="21">
        <f t="shared" si="230"/>
        <v>0</v>
      </c>
      <c r="R197" s="21">
        <f>S197+T197+U197</f>
        <v>0</v>
      </c>
      <c r="S197" s="21">
        <f>S199</f>
        <v>0</v>
      </c>
      <c r="T197" s="21">
        <f t="shared" ref="T197:U197" si="231">T199</f>
        <v>0</v>
      </c>
      <c r="U197" s="21">
        <f t="shared" si="231"/>
        <v>0</v>
      </c>
      <c r="V197" s="28" t="e">
        <f t="shared" si="166"/>
        <v>#DIV/0!</v>
      </c>
      <c r="W197" s="105"/>
      <c r="X197" s="105"/>
      <c r="Y197" s="105"/>
      <c r="Z197" s="105"/>
      <c r="AA197" s="105"/>
      <c r="AB197" s="105"/>
      <c r="AC197" s="105"/>
      <c r="AD197" s="105"/>
      <c r="AE197" s="105"/>
      <c r="AF197" s="105"/>
      <c r="AG197" s="105"/>
      <c r="AH197" s="105"/>
      <c r="AI197" s="105"/>
      <c r="AJ197" s="105"/>
      <c r="AK197" s="105"/>
      <c r="AL197" s="105"/>
      <c r="AM197" s="105"/>
      <c r="AN197" s="105"/>
      <c r="AO197" s="105"/>
      <c r="AP197" s="105"/>
      <c r="AQ197" s="105"/>
      <c r="AR197" s="105"/>
      <c r="AS197" s="105"/>
      <c r="AT197" s="105"/>
      <c r="AU197" s="105"/>
      <c r="AV197" s="105"/>
      <c r="AW197" s="105"/>
      <c r="AX197" s="105"/>
      <c r="AY197" s="105"/>
      <c r="AZ197" s="105"/>
      <c r="BA197" s="105"/>
      <c r="BB197" s="105"/>
      <c r="BC197" s="105"/>
      <c r="BD197" s="105"/>
      <c r="BE197" s="105"/>
      <c r="BF197" s="105"/>
      <c r="BG197" s="105"/>
      <c r="BH197" s="105"/>
      <c r="BI197" s="105"/>
      <c r="BJ197" s="105"/>
      <c r="BK197" s="105"/>
      <c r="BL197" s="105"/>
      <c r="BM197" s="105"/>
      <c r="BN197" s="105"/>
      <c r="BO197" s="105"/>
      <c r="BP197" s="105"/>
      <c r="BQ197" s="105"/>
      <c r="BR197" s="105"/>
      <c r="BS197" s="105"/>
      <c r="BT197" s="105"/>
      <c r="BU197" s="105"/>
      <c r="BV197" s="105"/>
      <c r="BW197" s="105"/>
      <c r="BX197" s="105"/>
      <c r="BY197" s="105"/>
      <c r="BZ197" s="105"/>
      <c r="CA197" s="105"/>
      <c r="CB197" s="105"/>
      <c r="CC197" s="105"/>
      <c r="CD197" s="105"/>
      <c r="CE197" s="105"/>
      <c r="CF197" s="105"/>
      <c r="CG197" s="105"/>
      <c r="CH197" s="105"/>
      <c r="CI197" s="105"/>
      <c r="CJ197" s="105"/>
      <c r="CK197" s="105"/>
      <c r="CL197" s="105"/>
      <c r="CM197" s="105"/>
      <c r="CN197" s="105"/>
      <c r="CO197" s="105"/>
      <c r="CP197" s="105"/>
      <c r="CQ197" s="105"/>
      <c r="CR197" s="105"/>
      <c r="CS197" s="105"/>
      <c r="CT197" s="105"/>
      <c r="CU197" s="105"/>
      <c r="CV197" s="105"/>
      <c r="CW197" s="105"/>
    </row>
    <row r="198" spans="1:101" ht="15" customHeight="1">
      <c r="A198" s="10"/>
      <c r="B198" s="52" t="s">
        <v>14</v>
      </c>
      <c r="C198" s="63"/>
      <c r="D198" s="91"/>
      <c r="E198" s="80"/>
      <c r="F198" s="21"/>
      <c r="G198" s="57"/>
      <c r="H198" s="57"/>
      <c r="I198" s="57"/>
      <c r="J198" s="21"/>
      <c r="K198" s="57"/>
      <c r="L198" s="57"/>
      <c r="M198" s="57"/>
      <c r="N198" s="21"/>
      <c r="O198" s="57"/>
      <c r="P198" s="57"/>
      <c r="Q198" s="57"/>
      <c r="R198" s="21"/>
      <c r="S198" s="57"/>
      <c r="T198" s="57"/>
      <c r="U198" s="57"/>
      <c r="V198" s="28"/>
    </row>
    <row r="199" spans="1:101" ht="74.25" customHeight="1">
      <c r="A199" s="10"/>
      <c r="B199" s="52" t="s">
        <v>290</v>
      </c>
      <c r="C199" s="63" t="s">
        <v>333</v>
      </c>
      <c r="D199" s="91" t="s">
        <v>334</v>
      </c>
      <c r="E199" s="80" t="s">
        <v>289</v>
      </c>
      <c r="F199" s="21">
        <f t="shared" ref="F199:F211" si="232">G199+H199+I199</f>
        <v>0</v>
      </c>
      <c r="G199" s="57"/>
      <c r="H199" s="57"/>
      <c r="I199" s="57"/>
      <c r="J199" s="21">
        <f t="shared" ref="J199" si="233">K199+L199+M199</f>
        <v>0</v>
      </c>
      <c r="K199" s="57"/>
      <c r="L199" s="57"/>
      <c r="M199" s="57"/>
      <c r="N199" s="21">
        <f t="shared" ref="N199:N211" si="234">O199+P199+Q199</f>
        <v>3783789.5</v>
      </c>
      <c r="O199" s="57">
        <v>189189.5</v>
      </c>
      <c r="P199" s="57">
        <v>3594600</v>
      </c>
      <c r="Q199" s="57"/>
      <c r="R199" s="21">
        <f t="shared" ref="R199:R211" si="235">S199+T199+U199</f>
        <v>0</v>
      </c>
      <c r="S199" s="57"/>
      <c r="T199" s="57"/>
      <c r="U199" s="57"/>
      <c r="V199" s="28" t="e">
        <f t="shared" si="166"/>
        <v>#DIV/0!</v>
      </c>
    </row>
    <row r="200" spans="1:101" s="96" customFormat="1" ht="39.75" customHeight="1">
      <c r="A200" s="13" t="s">
        <v>285</v>
      </c>
      <c r="B200" s="48" t="s">
        <v>336</v>
      </c>
      <c r="C200" s="15" t="s">
        <v>12</v>
      </c>
      <c r="D200" s="97" t="s">
        <v>12</v>
      </c>
      <c r="E200" s="55" t="s">
        <v>12</v>
      </c>
      <c r="F200" s="35">
        <f t="shared" si="232"/>
        <v>3128351</v>
      </c>
      <c r="G200" s="35">
        <f>G201+G205+G209</f>
        <v>395343</v>
      </c>
      <c r="H200" s="35">
        <f>H201+H205+H209</f>
        <v>2733008</v>
      </c>
      <c r="I200" s="35">
        <f>I201+I205+I209</f>
        <v>0</v>
      </c>
      <c r="J200" s="35">
        <f t="shared" ref="J200:J211" si="236">K200+L200+M200</f>
        <v>2614700.6</v>
      </c>
      <c r="K200" s="35">
        <f>K201+K205+K209</f>
        <v>345718.4</v>
      </c>
      <c r="L200" s="35">
        <f>L201+L205+L209</f>
        <v>2268982.2000000002</v>
      </c>
      <c r="M200" s="35">
        <f>M201+M205+M209</f>
        <v>0</v>
      </c>
      <c r="N200" s="35">
        <f t="shared" si="234"/>
        <v>1500</v>
      </c>
      <c r="O200" s="35">
        <f>O201+O205+O209</f>
        <v>0</v>
      </c>
      <c r="P200" s="35">
        <f>P201+P205+P209</f>
        <v>1500</v>
      </c>
      <c r="Q200" s="35">
        <f>Q201+Q205+Q209</f>
        <v>0</v>
      </c>
      <c r="R200" s="35">
        <f t="shared" si="235"/>
        <v>0</v>
      </c>
      <c r="S200" s="35">
        <f>S201</f>
        <v>0</v>
      </c>
      <c r="T200" s="35">
        <f t="shared" ref="T200:U200" si="237">T201</f>
        <v>0</v>
      </c>
      <c r="U200" s="35">
        <f t="shared" si="237"/>
        <v>0</v>
      </c>
      <c r="V200" s="36">
        <f t="shared" si="166"/>
        <v>0.83599999999999997</v>
      </c>
      <c r="W200" s="105"/>
      <c r="X200" s="105"/>
      <c r="Y200" s="105"/>
      <c r="Z200" s="105"/>
      <c r="AA200" s="105"/>
      <c r="AB200" s="105"/>
      <c r="AC200" s="105"/>
      <c r="AD200" s="105"/>
      <c r="AE200" s="105"/>
      <c r="AF200" s="105"/>
      <c r="AG200" s="105"/>
      <c r="AH200" s="105"/>
      <c r="AI200" s="105"/>
      <c r="AJ200" s="105"/>
      <c r="AK200" s="105"/>
      <c r="AL200" s="105"/>
      <c r="AM200" s="105"/>
      <c r="AN200" s="105"/>
      <c r="AO200" s="105"/>
      <c r="AP200" s="105"/>
      <c r="AQ200" s="105"/>
      <c r="AR200" s="105"/>
      <c r="AS200" s="105"/>
      <c r="AT200" s="105"/>
      <c r="AU200" s="105"/>
      <c r="AV200" s="105"/>
      <c r="AW200" s="105"/>
      <c r="AX200" s="105"/>
      <c r="AY200" s="105"/>
      <c r="AZ200" s="105"/>
      <c r="BA200" s="105"/>
      <c r="BB200" s="105"/>
      <c r="BC200" s="105"/>
      <c r="BD200" s="105"/>
      <c r="BE200" s="105"/>
      <c r="BF200" s="105"/>
      <c r="BG200" s="105"/>
      <c r="BH200" s="105"/>
      <c r="BI200" s="105"/>
      <c r="BJ200" s="105"/>
      <c r="BK200" s="105"/>
      <c r="BL200" s="105"/>
      <c r="BM200" s="105"/>
      <c r="BN200" s="105"/>
      <c r="BO200" s="105"/>
      <c r="BP200" s="105"/>
      <c r="BQ200" s="105"/>
      <c r="BR200" s="105"/>
      <c r="BS200" s="105"/>
      <c r="BT200" s="105"/>
      <c r="BU200" s="105"/>
      <c r="BV200" s="105"/>
      <c r="BW200" s="105"/>
      <c r="BX200" s="105"/>
      <c r="BY200" s="105"/>
      <c r="BZ200" s="105"/>
      <c r="CA200" s="105"/>
      <c r="CB200" s="105"/>
      <c r="CC200" s="105"/>
      <c r="CD200" s="105"/>
      <c r="CE200" s="105"/>
      <c r="CF200" s="105"/>
      <c r="CG200" s="105"/>
      <c r="CH200" s="105"/>
      <c r="CI200" s="105"/>
      <c r="CJ200" s="105"/>
      <c r="CK200" s="105"/>
      <c r="CL200" s="105"/>
      <c r="CM200" s="105"/>
      <c r="CN200" s="105"/>
      <c r="CO200" s="105"/>
      <c r="CP200" s="105"/>
      <c r="CQ200" s="105"/>
      <c r="CR200" s="105"/>
      <c r="CS200" s="105"/>
      <c r="CT200" s="105"/>
      <c r="CU200" s="105"/>
      <c r="CV200" s="105"/>
      <c r="CW200" s="105"/>
    </row>
    <row r="201" spans="1:101" s="96" customFormat="1" ht="68.25" customHeight="1">
      <c r="A201" s="7" t="s">
        <v>286</v>
      </c>
      <c r="B201" s="19" t="s">
        <v>287</v>
      </c>
      <c r="C201" s="27" t="s">
        <v>12</v>
      </c>
      <c r="D201" s="92" t="s">
        <v>12</v>
      </c>
      <c r="E201" s="77" t="s">
        <v>12</v>
      </c>
      <c r="F201" s="21">
        <f t="shared" si="232"/>
        <v>2530862.1</v>
      </c>
      <c r="G201" s="21">
        <f>G203+G204</f>
        <v>350762.1</v>
      </c>
      <c r="H201" s="21">
        <f t="shared" ref="H201:I201" si="238">H203+H204</f>
        <v>2180100</v>
      </c>
      <c r="I201" s="21">
        <f t="shared" si="238"/>
        <v>0</v>
      </c>
      <c r="J201" s="21">
        <f t="shared" si="236"/>
        <v>2523069.5</v>
      </c>
      <c r="K201" s="21">
        <f>K203+K204</f>
        <v>342969.5</v>
      </c>
      <c r="L201" s="21">
        <f t="shared" ref="L201:M201" si="239">L203+L204</f>
        <v>2180100</v>
      </c>
      <c r="M201" s="21">
        <f t="shared" si="239"/>
        <v>0</v>
      </c>
      <c r="N201" s="21">
        <f t="shared" si="234"/>
        <v>0</v>
      </c>
      <c r="O201" s="21">
        <f>O203+O204</f>
        <v>0</v>
      </c>
      <c r="P201" s="21">
        <f t="shared" ref="P201:Q201" si="240">P203+P204</f>
        <v>0</v>
      </c>
      <c r="Q201" s="21">
        <f t="shared" si="240"/>
        <v>0</v>
      </c>
      <c r="R201" s="21">
        <f t="shared" si="235"/>
        <v>0</v>
      </c>
      <c r="S201" s="21">
        <f>S203+S204</f>
        <v>0</v>
      </c>
      <c r="T201" s="21">
        <f t="shared" ref="T201:U201" si="241">T203+T204</f>
        <v>0</v>
      </c>
      <c r="U201" s="21">
        <f t="shared" si="241"/>
        <v>0</v>
      </c>
      <c r="V201" s="28">
        <f t="shared" si="166"/>
        <v>0.997</v>
      </c>
      <c r="W201" s="105"/>
      <c r="X201" s="105"/>
      <c r="Y201" s="105"/>
      <c r="Z201" s="105"/>
      <c r="AA201" s="105"/>
      <c r="AB201" s="105"/>
      <c r="AC201" s="105"/>
      <c r="AD201" s="105"/>
      <c r="AE201" s="105"/>
      <c r="AF201" s="105"/>
      <c r="AG201" s="105"/>
      <c r="AH201" s="105"/>
      <c r="AI201" s="105"/>
      <c r="AJ201" s="105"/>
      <c r="AK201" s="105"/>
      <c r="AL201" s="105"/>
      <c r="AM201" s="105"/>
      <c r="AN201" s="105"/>
      <c r="AO201" s="105"/>
      <c r="AP201" s="105"/>
      <c r="AQ201" s="105"/>
      <c r="AR201" s="105"/>
      <c r="AS201" s="105"/>
      <c r="AT201" s="105"/>
      <c r="AU201" s="105"/>
      <c r="AV201" s="105"/>
      <c r="AW201" s="105"/>
      <c r="AX201" s="105"/>
      <c r="AY201" s="105"/>
      <c r="AZ201" s="105"/>
      <c r="BA201" s="105"/>
      <c r="BB201" s="105"/>
      <c r="BC201" s="105"/>
      <c r="BD201" s="105"/>
      <c r="BE201" s="105"/>
      <c r="BF201" s="105"/>
      <c r="BG201" s="105"/>
      <c r="BH201" s="105"/>
      <c r="BI201" s="105"/>
      <c r="BJ201" s="105"/>
      <c r="BK201" s="105"/>
      <c r="BL201" s="105"/>
      <c r="BM201" s="105"/>
      <c r="BN201" s="105"/>
      <c r="BO201" s="105"/>
      <c r="BP201" s="105"/>
      <c r="BQ201" s="105"/>
      <c r="BR201" s="105"/>
      <c r="BS201" s="105"/>
      <c r="BT201" s="105"/>
      <c r="BU201" s="105"/>
      <c r="BV201" s="105"/>
      <c r="BW201" s="105"/>
      <c r="BX201" s="105"/>
      <c r="BY201" s="105"/>
      <c r="BZ201" s="105"/>
      <c r="CA201" s="105"/>
      <c r="CB201" s="105"/>
      <c r="CC201" s="105"/>
      <c r="CD201" s="105"/>
      <c r="CE201" s="105"/>
      <c r="CF201" s="105"/>
      <c r="CG201" s="105"/>
      <c r="CH201" s="105"/>
      <c r="CI201" s="105"/>
      <c r="CJ201" s="105"/>
      <c r="CK201" s="105"/>
      <c r="CL201" s="105"/>
      <c r="CM201" s="105"/>
      <c r="CN201" s="105"/>
      <c r="CO201" s="105"/>
      <c r="CP201" s="105"/>
      <c r="CQ201" s="105"/>
      <c r="CR201" s="105"/>
      <c r="CS201" s="105"/>
      <c r="CT201" s="105"/>
      <c r="CU201" s="105"/>
      <c r="CV201" s="105"/>
      <c r="CW201" s="105"/>
    </row>
    <row r="202" spans="1:101" ht="15.75" customHeight="1">
      <c r="A202" s="10"/>
      <c r="B202" s="52" t="s">
        <v>14</v>
      </c>
      <c r="C202" s="63"/>
      <c r="D202" s="91"/>
      <c r="E202" s="80"/>
      <c r="F202" s="21"/>
      <c r="G202" s="57"/>
      <c r="H202" s="57"/>
      <c r="I202" s="57"/>
      <c r="J202" s="21"/>
      <c r="K202" s="57"/>
      <c r="L202" s="57"/>
      <c r="M202" s="57"/>
      <c r="N202" s="21"/>
      <c r="O202" s="57"/>
      <c r="P202" s="57"/>
      <c r="Q202" s="57"/>
      <c r="R202" s="21"/>
      <c r="S202" s="57"/>
      <c r="T202" s="57"/>
      <c r="U202" s="57"/>
      <c r="V202" s="28"/>
    </row>
    <row r="203" spans="1:101" ht="105.75" customHeight="1">
      <c r="A203" s="10"/>
      <c r="B203" s="52" t="s">
        <v>292</v>
      </c>
      <c r="C203" s="63" t="s">
        <v>174</v>
      </c>
      <c r="D203" s="91" t="s">
        <v>68</v>
      </c>
      <c r="E203" s="80" t="s">
        <v>291</v>
      </c>
      <c r="F203" s="21">
        <f t="shared" si="232"/>
        <v>25000</v>
      </c>
      <c r="G203" s="57">
        <v>25000</v>
      </c>
      <c r="H203" s="57"/>
      <c r="I203" s="57"/>
      <c r="J203" s="21">
        <f t="shared" si="236"/>
        <v>17207.400000000001</v>
      </c>
      <c r="K203" s="57">
        <v>17207.400000000001</v>
      </c>
      <c r="L203" s="57"/>
      <c r="M203" s="57"/>
      <c r="N203" s="21">
        <f t="shared" si="234"/>
        <v>0</v>
      </c>
      <c r="O203" s="57"/>
      <c r="P203" s="57"/>
      <c r="Q203" s="57"/>
      <c r="R203" s="21">
        <f t="shared" si="235"/>
        <v>0</v>
      </c>
      <c r="S203" s="57"/>
      <c r="T203" s="57"/>
      <c r="U203" s="57"/>
      <c r="V203" s="28">
        <f t="shared" si="166"/>
        <v>0.68799999999999994</v>
      </c>
    </row>
    <row r="204" spans="1:101" ht="126.75" customHeight="1">
      <c r="A204" s="10"/>
      <c r="B204" s="52" t="s">
        <v>344</v>
      </c>
      <c r="C204" s="63" t="s">
        <v>174</v>
      </c>
      <c r="D204" s="91" t="s">
        <v>68</v>
      </c>
      <c r="E204" s="80" t="s">
        <v>343</v>
      </c>
      <c r="F204" s="21">
        <f t="shared" si="232"/>
        <v>2505862.1</v>
      </c>
      <c r="G204" s="57">
        <v>325762.09999999998</v>
      </c>
      <c r="H204" s="57">
        <v>2180100</v>
      </c>
      <c r="I204" s="57"/>
      <c r="J204" s="21">
        <f t="shared" si="236"/>
        <v>2505862.1</v>
      </c>
      <c r="K204" s="57">
        <v>325762.09999999998</v>
      </c>
      <c r="L204" s="57">
        <v>2180100</v>
      </c>
      <c r="M204" s="57"/>
      <c r="N204" s="21">
        <f t="shared" si="234"/>
        <v>0</v>
      </c>
      <c r="O204" s="57"/>
      <c r="P204" s="57"/>
      <c r="Q204" s="57"/>
      <c r="R204" s="21">
        <f t="shared" si="235"/>
        <v>0</v>
      </c>
      <c r="S204" s="57"/>
      <c r="T204" s="57"/>
      <c r="U204" s="57"/>
      <c r="V204" s="28">
        <f t="shared" si="166"/>
        <v>1</v>
      </c>
    </row>
    <row r="205" spans="1:101" s="96" customFormat="1" ht="73.5" customHeight="1">
      <c r="A205" s="7" t="s">
        <v>337</v>
      </c>
      <c r="B205" s="19" t="s">
        <v>339</v>
      </c>
      <c r="C205" s="27" t="s">
        <v>12</v>
      </c>
      <c r="D205" s="92" t="s">
        <v>12</v>
      </c>
      <c r="E205" s="77" t="s">
        <v>12</v>
      </c>
      <c r="F205" s="21">
        <f>G205+H205+I205</f>
        <v>327776.90000000002</v>
      </c>
      <c r="G205" s="21">
        <f>G208+G207</f>
        <v>9518.2999999999993</v>
      </c>
      <c r="H205" s="21">
        <f t="shared" ref="H205:I205" si="242">H208+H207</f>
        <v>318258.59999999998</v>
      </c>
      <c r="I205" s="21">
        <f t="shared" si="242"/>
        <v>0</v>
      </c>
      <c r="J205" s="21">
        <f t="shared" si="236"/>
        <v>91631.1</v>
      </c>
      <c r="K205" s="21">
        <f>K207+K208</f>
        <v>2748.9</v>
      </c>
      <c r="L205" s="21">
        <f t="shared" ref="L205:M205" si="243">L207+L208</f>
        <v>88882.2</v>
      </c>
      <c r="M205" s="21">
        <f t="shared" si="243"/>
        <v>0</v>
      </c>
      <c r="N205" s="21">
        <f t="shared" si="234"/>
        <v>1500</v>
      </c>
      <c r="O205" s="21">
        <f>O208+O207</f>
        <v>0</v>
      </c>
      <c r="P205" s="21">
        <f t="shared" ref="P205:Q205" si="244">P208+P207</f>
        <v>1500</v>
      </c>
      <c r="Q205" s="21">
        <f t="shared" si="244"/>
        <v>0</v>
      </c>
      <c r="R205" s="21">
        <f t="shared" si="235"/>
        <v>0</v>
      </c>
      <c r="S205" s="21">
        <f>S207+S208</f>
        <v>0</v>
      </c>
      <c r="T205" s="21">
        <f t="shared" ref="T205:U205" si="245">T207+T208</f>
        <v>0</v>
      </c>
      <c r="U205" s="21">
        <f t="shared" si="245"/>
        <v>0</v>
      </c>
      <c r="V205" s="28">
        <f t="shared" si="166"/>
        <v>0.28000000000000003</v>
      </c>
      <c r="W205" s="105"/>
      <c r="X205" s="105"/>
      <c r="Y205" s="105"/>
      <c r="Z205" s="105"/>
      <c r="AA205" s="105"/>
      <c r="AB205" s="105"/>
      <c r="AC205" s="105"/>
      <c r="AD205" s="105"/>
      <c r="AE205" s="105"/>
      <c r="AF205" s="105"/>
      <c r="AG205" s="105"/>
      <c r="AH205" s="105"/>
      <c r="AI205" s="105"/>
      <c r="AJ205" s="105"/>
      <c r="AK205" s="105"/>
      <c r="AL205" s="105"/>
      <c r="AM205" s="105"/>
      <c r="AN205" s="105"/>
      <c r="AO205" s="105"/>
      <c r="AP205" s="105"/>
      <c r="AQ205" s="105"/>
      <c r="AR205" s="105"/>
      <c r="AS205" s="105"/>
      <c r="AT205" s="105"/>
      <c r="AU205" s="105"/>
      <c r="AV205" s="105"/>
      <c r="AW205" s="105"/>
      <c r="AX205" s="105"/>
      <c r="AY205" s="105"/>
      <c r="AZ205" s="105"/>
      <c r="BA205" s="105"/>
      <c r="BB205" s="105"/>
      <c r="BC205" s="105"/>
      <c r="BD205" s="105"/>
      <c r="BE205" s="105"/>
      <c r="BF205" s="105"/>
      <c r="BG205" s="105"/>
      <c r="BH205" s="105"/>
      <c r="BI205" s="105"/>
      <c r="BJ205" s="105"/>
      <c r="BK205" s="105"/>
      <c r="BL205" s="105"/>
      <c r="BM205" s="105"/>
      <c r="BN205" s="105"/>
      <c r="BO205" s="105"/>
      <c r="BP205" s="105"/>
      <c r="BQ205" s="105"/>
      <c r="BR205" s="105"/>
      <c r="BS205" s="105"/>
      <c r="BT205" s="105"/>
      <c r="BU205" s="105"/>
      <c r="BV205" s="105"/>
      <c r="BW205" s="105"/>
      <c r="BX205" s="105"/>
      <c r="BY205" s="105"/>
      <c r="BZ205" s="105"/>
      <c r="CA205" s="105"/>
      <c r="CB205" s="105"/>
      <c r="CC205" s="105"/>
      <c r="CD205" s="105"/>
      <c r="CE205" s="105"/>
      <c r="CF205" s="105"/>
      <c r="CG205" s="105"/>
      <c r="CH205" s="105"/>
      <c r="CI205" s="105"/>
      <c r="CJ205" s="105"/>
      <c r="CK205" s="105"/>
      <c r="CL205" s="105"/>
      <c r="CM205" s="105"/>
      <c r="CN205" s="105"/>
      <c r="CO205" s="105"/>
      <c r="CP205" s="105"/>
      <c r="CQ205" s="105"/>
      <c r="CR205" s="105"/>
      <c r="CS205" s="105"/>
      <c r="CT205" s="105"/>
      <c r="CU205" s="105"/>
      <c r="CV205" s="105"/>
      <c r="CW205" s="105"/>
    </row>
    <row r="206" spans="1:101" ht="19.5" customHeight="1">
      <c r="A206" s="10"/>
      <c r="B206" s="52" t="s">
        <v>14</v>
      </c>
      <c r="C206" s="63"/>
      <c r="D206" s="94"/>
      <c r="E206" s="80"/>
      <c r="F206" s="21"/>
      <c r="G206" s="57"/>
      <c r="H206" s="57"/>
      <c r="I206" s="57"/>
      <c r="J206" s="21"/>
      <c r="K206" s="57"/>
      <c r="L206" s="57"/>
      <c r="M206" s="57"/>
      <c r="N206" s="21"/>
      <c r="O206" s="57"/>
      <c r="P206" s="57"/>
      <c r="Q206" s="57"/>
      <c r="R206" s="21"/>
      <c r="S206" s="57"/>
      <c r="T206" s="57"/>
      <c r="U206" s="57"/>
      <c r="V206" s="28"/>
    </row>
    <row r="207" spans="1:101" ht="182.25" customHeight="1">
      <c r="A207" s="10"/>
      <c r="B207" s="52" t="s">
        <v>347</v>
      </c>
      <c r="C207" s="63" t="s">
        <v>168</v>
      </c>
      <c r="D207" s="94" t="s">
        <v>346</v>
      </c>
      <c r="E207" s="80" t="s">
        <v>345</v>
      </c>
      <c r="F207" s="21">
        <f>G207+H207+I207</f>
        <v>317276.90000000002</v>
      </c>
      <c r="G207" s="57">
        <v>9518.2999999999993</v>
      </c>
      <c r="H207" s="57">
        <v>307758.59999999998</v>
      </c>
      <c r="I207" s="57"/>
      <c r="J207" s="21">
        <f>K207+L207+M207</f>
        <v>91631.1</v>
      </c>
      <c r="K207" s="57">
        <v>2748.93</v>
      </c>
      <c r="L207" s="57">
        <v>88882.15</v>
      </c>
      <c r="M207" s="57"/>
      <c r="N207" s="21">
        <f>O207+P207+Q207</f>
        <v>0</v>
      </c>
      <c r="O207" s="57"/>
      <c r="P207" s="57"/>
      <c r="Q207" s="57"/>
      <c r="R207" s="21">
        <f>S207+T207+U207</f>
        <v>0</v>
      </c>
      <c r="S207" s="57"/>
      <c r="T207" s="57"/>
      <c r="U207" s="57"/>
      <c r="V207" s="28">
        <f t="shared" ref="V207" si="246">J207/F207</f>
        <v>0.28899999999999998</v>
      </c>
    </row>
    <row r="208" spans="1:101" ht="72.75" customHeight="1">
      <c r="A208" s="10"/>
      <c r="B208" s="52" t="s">
        <v>340</v>
      </c>
      <c r="C208" s="63" t="s">
        <v>257</v>
      </c>
      <c r="D208" s="94" t="s">
        <v>258</v>
      </c>
      <c r="E208" s="80" t="s">
        <v>335</v>
      </c>
      <c r="F208" s="21">
        <f>G208+H208+I208</f>
        <v>10500</v>
      </c>
      <c r="G208" s="57"/>
      <c r="H208" s="57">
        <v>10500</v>
      </c>
      <c r="I208" s="57"/>
      <c r="J208" s="21">
        <f t="shared" si="236"/>
        <v>0</v>
      </c>
      <c r="K208" s="57"/>
      <c r="L208" s="57"/>
      <c r="M208" s="57"/>
      <c r="N208" s="21">
        <f t="shared" si="234"/>
        <v>1500</v>
      </c>
      <c r="O208" s="57"/>
      <c r="P208" s="57">
        <v>1500</v>
      </c>
      <c r="Q208" s="57"/>
      <c r="R208" s="21">
        <f t="shared" si="235"/>
        <v>0</v>
      </c>
      <c r="S208" s="57"/>
      <c r="T208" s="57"/>
      <c r="U208" s="57"/>
      <c r="V208" s="28">
        <f t="shared" ref="V208" si="247">J208/F208</f>
        <v>0</v>
      </c>
    </row>
    <row r="209" spans="1:101" s="96" customFormat="1" ht="101.25" customHeight="1">
      <c r="A209" s="7" t="s">
        <v>338</v>
      </c>
      <c r="B209" s="19" t="s">
        <v>331</v>
      </c>
      <c r="C209" s="27" t="s">
        <v>12</v>
      </c>
      <c r="D209" s="92" t="s">
        <v>12</v>
      </c>
      <c r="E209" s="77" t="s">
        <v>12</v>
      </c>
      <c r="F209" s="21">
        <f t="shared" si="232"/>
        <v>269712</v>
      </c>
      <c r="G209" s="21">
        <f>G211</f>
        <v>35062.6</v>
      </c>
      <c r="H209" s="21">
        <f t="shared" ref="H209:I209" si="248">H211</f>
        <v>234649.4</v>
      </c>
      <c r="I209" s="21">
        <f t="shared" si="248"/>
        <v>0</v>
      </c>
      <c r="J209" s="21">
        <f t="shared" si="236"/>
        <v>0</v>
      </c>
      <c r="K209" s="21">
        <f>K211</f>
        <v>0</v>
      </c>
      <c r="L209" s="21">
        <f t="shared" ref="L209:M209" si="249">L211</f>
        <v>0</v>
      </c>
      <c r="M209" s="21">
        <f t="shared" si="249"/>
        <v>0</v>
      </c>
      <c r="N209" s="21">
        <f t="shared" si="234"/>
        <v>0</v>
      </c>
      <c r="O209" s="21">
        <f>O211</f>
        <v>0</v>
      </c>
      <c r="P209" s="21">
        <f t="shared" ref="P209:Q209" si="250">P211</f>
        <v>0</v>
      </c>
      <c r="Q209" s="21">
        <f t="shared" si="250"/>
        <v>0</v>
      </c>
      <c r="R209" s="21">
        <f t="shared" si="235"/>
        <v>0</v>
      </c>
      <c r="S209" s="21">
        <f>S211</f>
        <v>0</v>
      </c>
      <c r="T209" s="21">
        <f t="shared" ref="T209:U209" si="251">T211</f>
        <v>0</v>
      </c>
      <c r="U209" s="21">
        <f t="shared" si="251"/>
        <v>0</v>
      </c>
      <c r="V209" s="28">
        <f t="shared" ref="V209:V211" si="252">J209/F209</f>
        <v>0</v>
      </c>
      <c r="W209" s="105"/>
      <c r="X209" s="105"/>
      <c r="Y209" s="105"/>
      <c r="Z209" s="105"/>
      <c r="AA209" s="105"/>
      <c r="AB209" s="105"/>
      <c r="AC209" s="105"/>
      <c r="AD209" s="105"/>
      <c r="AE209" s="105"/>
      <c r="AF209" s="105"/>
      <c r="AG209" s="105"/>
      <c r="AH209" s="105"/>
      <c r="AI209" s="105"/>
      <c r="AJ209" s="105"/>
      <c r="AK209" s="105"/>
      <c r="AL209" s="105"/>
      <c r="AM209" s="105"/>
      <c r="AN209" s="105"/>
      <c r="AO209" s="105"/>
      <c r="AP209" s="105"/>
      <c r="AQ209" s="105"/>
      <c r="AR209" s="105"/>
      <c r="AS209" s="105"/>
      <c r="AT209" s="105"/>
      <c r="AU209" s="105"/>
      <c r="AV209" s="105"/>
      <c r="AW209" s="105"/>
      <c r="AX209" s="105"/>
      <c r="AY209" s="105"/>
      <c r="AZ209" s="105"/>
      <c r="BA209" s="105"/>
      <c r="BB209" s="105"/>
      <c r="BC209" s="105"/>
      <c r="BD209" s="105"/>
      <c r="BE209" s="105"/>
      <c r="BF209" s="105"/>
      <c r="BG209" s="105"/>
      <c r="BH209" s="105"/>
      <c r="BI209" s="105"/>
      <c r="BJ209" s="105"/>
      <c r="BK209" s="105"/>
      <c r="BL209" s="105"/>
      <c r="BM209" s="105"/>
      <c r="BN209" s="105"/>
      <c r="BO209" s="105"/>
      <c r="BP209" s="105"/>
      <c r="BQ209" s="105"/>
      <c r="BR209" s="105"/>
      <c r="BS209" s="105"/>
      <c r="BT209" s="105"/>
      <c r="BU209" s="105"/>
      <c r="BV209" s="105"/>
      <c r="BW209" s="105"/>
      <c r="BX209" s="105"/>
      <c r="BY209" s="105"/>
      <c r="BZ209" s="105"/>
      <c r="CA209" s="105"/>
      <c r="CB209" s="105"/>
      <c r="CC209" s="105"/>
      <c r="CD209" s="105"/>
      <c r="CE209" s="105"/>
      <c r="CF209" s="105"/>
      <c r="CG209" s="105"/>
      <c r="CH209" s="105"/>
      <c r="CI209" s="105"/>
      <c r="CJ209" s="105"/>
      <c r="CK209" s="105"/>
      <c r="CL209" s="105"/>
      <c r="CM209" s="105"/>
      <c r="CN209" s="105"/>
      <c r="CO209" s="105"/>
      <c r="CP209" s="105"/>
      <c r="CQ209" s="105"/>
      <c r="CR209" s="105"/>
      <c r="CS209" s="105"/>
      <c r="CT209" s="105"/>
      <c r="CU209" s="105"/>
      <c r="CV209" s="105"/>
      <c r="CW209" s="105"/>
    </row>
    <row r="210" spans="1:101" ht="17.25" customHeight="1">
      <c r="A210" s="10"/>
      <c r="B210" s="52" t="s">
        <v>14</v>
      </c>
      <c r="C210" s="63"/>
      <c r="D210" s="94"/>
      <c r="E210" s="80"/>
      <c r="F210" s="21"/>
      <c r="G210" s="57"/>
      <c r="H210" s="57"/>
      <c r="I210" s="57"/>
      <c r="J210" s="21"/>
      <c r="K210" s="57"/>
      <c r="L210" s="57"/>
      <c r="M210" s="57"/>
      <c r="N210" s="21"/>
      <c r="O210" s="57"/>
      <c r="P210" s="57"/>
      <c r="Q210" s="57"/>
      <c r="R210" s="21"/>
      <c r="S210" s="57"/>
      <c r="T210" s="57"/>
      <c r="U210" s="57"/>
      <c r="V210" s="28"/>
    </row>
    <row r="211" spans="1:101" ht="114" customHeight="1">
      <c r="A211" s="10"/>
      <c r="B211" s="52" t="s">
        <v>332</v>
      </c>
      <c r="C211" s="63" t="s">
        <v>174</v>
      </c>
      <c r="D211" s="94" t="s">
        <v>68</v>
      </c>
      <c r="E211" s="80" t="s">
        <v>330</v>
      </c>
      <c r="F211" s="21">
        <f t="shared" si="232"/>
        <v>269712</v>
      </c>
      <c r="G211" s="57">
        <v>35062.6</v>
      </c>
      <c r="H211" s="57">
        <v>234649.4</v>
      </c>
      <c r="I211" s="57"/>
      <c r="J211" s="21">
        <f t="shared" si="236"/>
        <v>0</v>
      </c>
      <c r="K211" s="57"/>
      <c r="L211" s="57"/>
      <c r="M211" s="57"/>
      <c r="N211" s="21">
        <f t="shared" si="234"/>
        <v>0</v>
      </c>
      <c r="O211" s="57"/>
      <c r="P211" s="57"/>
      <c r="Q211" s="57"/>
      <c r="R211" s="21">
        <f t="shared" si="235"/>
        <v>0</v>
      </c>
      <c r="S211" s="57"/>
      <c r="T211" s="57"/>
      <c r="U211" s="57"/>
      <c r="V211" s="28">
        <f t="shared" si="252"/>
        <v>0</v>
      </c>
    </row>
    <row r="212" spans="1:101">
      <c r="B212" s="3" t="s">
        <v>288</v>
      </c>
    </row>
    <row r="213" spans="1:101" ht="16.5" customHeight="1">
      <c r="B213" s="89" t="s">
        <v>280</v>
      </c>
    </row>
    <row r="214" spans="1:101">
      <c r="B214" s="62"/>
      <c r="V214" s="1"/>
    </row>
    <row r="215" spans="1:101">
      <c r="V215" s="1"/>
    </row>
    <row r="216" spans="1:101" ht="22.15" customHeight="1">
      <c r="V216" s="1"/>
    </row>
    <row r="217" spans="1:101" ht="22.15" customHeight="1">
      <c r="V217" s="1"/>
    </row>
    <row r="218" spans="1:101" ht="22.15" customHeight="1">
      <c r="V218" s="1"/>
    </row>
    <row r="219" spans="1:101" ht="22.15" customHeight="1">
      <c r="V219" s="1"/>
    </row>
    <row r="220" spans="1:101" ht="21" customHeight="1">
      <c r="V220" s="1"/>
    </row>
    <row r="221" spans="1:101" ht="21" customHeight="1">
      <c r="V221" s="1"/>
    </row>
    <row r="222" spans="1:101" ht="21" customHeight="1">
      <c r="V222" s="1"/>
    </row>
    <row r="223" spans="1:101" ht="21" customHeight="1">
      <c r="V223" s="1"/>
    </row>
    <row r="224" spans="1:101" ht="17.45" customHeight="1">
      <c r="V224" s="1"/>
    </row>
    <row r="225" spans="22:22" ht="16.149999999999999" customHeight="1">
      <c r="V225" s="1"/>
    </row>
    <row r="226" spans="22:22" ht="17.45" customHeight="1">
      <c r="V226" s="1"/>
    </row>
    <row r="227" spans="22:22" ht="20.45" customHeight="1">
      <c r="V227" s="1"/>
    </row>
    <row r="228" spans="22:22" ht="16.149999999999999" customHeight="1">
      <c r="V228" s="1"/>
    </row>
    <row r="229" spans="22:22" ht="17.45" customHeight="1">
      <c r="V229" s="1"/>
    </row>
    <row r="230" spans="22:22" ht="17.45" customHeight="1">
      <c r="V230" s="1"/>
    </row>
    <row r="231" spans="22:22">
      <c r="V231" s="1"/>
    </row>
    <row r="232" spans="22:22">
      <c r="V232" s="1"/>
    </row>
    <row r="233" spans="22:22">
      <c r="V233" s="1"/>
    </row>
    <row r="234" spans="22:22">
      <c r="V234" s="1"/>
    </row>
    <row r="235" spans="22:22">
      <c r="V235" s="1"/>
    </row>
    <row r="236" spans="22:22">
      <c r="V236" s="1"/>
    </row>
    <row r="237" spans="22:22">
      <c r="V237" s="1"/>
    </row>
    <row r="238" spans="22:22">
      <c r="V238" s="1"/>
    </row>
    <row r="239" spans="22:22">
      <c r="V239" s="1"/>
    </row>
    <row r="240" spans="22:22">
      <c r="V240" s="1"/>
    </row>
    <row r="241" spans="22:22">
      <c r="V241" s="1"/>
    </row>
    <row r="242" spans="22:22">
      <c r="V242" s="1"/>
    </row>
    <row r="243" spans="22:22">
      <c r="V243" s="1"/>
    </row>
    <row r="244" spans="22:22">
      <c r="V244" s="1"/>
    </row>
    <row r="245" spans="22:22">
      <c r="V245" s="1"/>
    </row>
    <row r="246" spans="22:22">
      <c r="V246" s="1"/>
    </row>
    <row r="247" spans="22:22">
      <c r="V247" s="1"/>
    </row>
    <row r="248" spans="22:22">
      <c r="V248" s="1"/>
    </row>
  </sheetData>
  <customSheetViews>
    <customSheetView guid="{BABD61A3-6A51-407B-8C81-60ED34B253AA}" scale="68" showPageBreaks="1" printArea="1" hiddenRows="1">
      <pane xSplit="1" ySplit="7" topLeftCell="B8" activePane="bottomRight" state="frozen"/>
      <selection pane="bottomRight" activeCell="X11" sqref="X11:AA14"/>
      <rowBreaks count="2" manualBreakCount="2">
        <brk id="95" max="37" man="1"/>
        <brk id="108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1"/>
    </customSheetView>
    <customSheetView guid="{77984228-E82F-4F8D-9DE5-B74C2AD346E6}" scale="64" showPageBreaks="1" printArea="1">
      <pane xSplit="1" ySplit="7" topLeftCell="B8" activePane="bottomRight" state="frozen"/>
      <selection pane="bottomRight" activeCell="A8" sqref="A8:B10"/>
      <rowBreaks count="2" manualBreakCount="2">
        <brk id="91" max="37" man="1"/>
        <brk id="104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2"/>
    </customSheetView>
    <customSheetView guid="{CFE875CB-1045-45F7-825E-02100661E885}" scale="60" showAutoFilter="1">
      <pane xSplit="1" ySplit="7" topLeftCell="H8" activePane="bottomRight" state="frozen"/>
      <selection pane="bottomRight" activeCell="L14" sqref="L14"/>
      <pageMargins left="0" right="0" top="0" bottom="0" header="0.31496062992125984" footer="0.31496062992125984"/>
      <printOptions horizontalCentered="1"/>
      <pageSetup paperSize="8" scale="52" orientation="landscape" horizontalDpi="180" verticalDpi="180" r:id="rId3"/>
      <autoFilter ref="A7:V205"/>
    </customSheetView>
    <customSheetView guid="{FE09AB06-1ECE-4486-BCA1-E9D85830708B}" scale="70" showPageBreaks="1" printArea="1" hiddenRows="1" hiddenColumns="1" topLeftCell="A5">
      <pane xSplit="1" ySplit="11" topLeftCell="B16" activePane="bottomRight" state="frozen"/>
      <selection pane="bottomRight" activeCell="G178" sqref="G178:H178"/>
      <pageMargins left="0" right="0" top="0" bottom="0" header="0.31496062992125984" footer="0.31496062992125984"/>
      <printOptions horizontalCentered="1"/>
      <pageSetup paperSize="9" scale="45" orientation="landscape" horizontalDpi="180" verticalDpi="180" r:id="rId4"/>
    </customSheetView>
    <customSheetView guid="{8DBC8541-9868-41A7-9A9F-A27FC80CBA37}" scale="78" showPageBreaks="1" printArea="1" topLeftCell="A5">
      <pane xSplit="3" ySplit="6" topLeftCell="D41" activePane="bottomRight" state="frozen"/>
      <selection pane="bottomRight" activeCell="A50" sqref="A50:XFD50"/>
      <rowBreaks count="2" manualBreakCount="2">
        <brk id="90" max="37" man="1"/>
        <brk id="103" max="37" man="1"/>
      </rowBreaks>
      <pageMargins left="0" right="0" top="0" bottom="0" header="0.31496062992125984" footer="0.31496062992125984"/>
      <printOptions horizontalCentered="1"/>
      <pageSetup paperSize="9" scale="37" orientation="landscape" horizontalDpi="180" verticalDpi="180" r:id="rId5"/>
    </customSheetView>
  </customSheetViews>
  <mergeCells count="14">
    <mergeCell ref="A5:V6"/>
    <mergeCell ref="A8:A10"/>
    <mergeCell ref="B8:B10"/>
    <mergeCell ref="C8:C10"/>
    <mergeCell ref="E8:E10"/>
    <mergeCell ref="D8:D10"/>
    <mergeCell ref="F9:I9"/>
    <mergeCell ref="J9:M9"/>
    <mergeCell ref="N8:Q8"/>
    <mergeCell ref="N9:Q9"/>
    <mergeCell ref="R8:U8"/>
    <mergeCell ref="R9:U9"/>
    <mergeCell ref="V8:V10"/>
    <mergeCell ref="F8:M8"/>
  </mergeCells>
  <printOptions horizontalCentered="1"/>
  <pageMargins left="0" right="0" top="0" bottom="0" header="0.31496062992125984" footer="0.31496062992125984"/>
  <pageSetup paperSize="9" scale="37" orientation="landscape" horizontalDpi="180" verticalDpi="180" r:id="rId6"/>
  <rowBreaks count="1" manualBreakCount="1">
    <brk id="107" max="3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Наговицына Мария Александровна (nma)</dc:creator>
  <cp:lastModifiedBy>pvn</cp:lastModifiedBy>
  <cp:lastPrinted>2024-06-04T07:25:47Z</cp:lastPrinted>
  <dcterms:created xsi:type="dcterms:W3CDTF">2006-09-28T05:33:49Z</dcterms:created>
  <dcterms:modified xsi:type="dcterms:W3CDTF">2024-08-02T04:55:44Z</dcterms:modified>
</cp:coreProperties>
</file>