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-45" windowWidth="17505" windowHeight="12720"/>
  </bookViews>
  <sheets>
    <sheet name="Лист1" sheetId="1" r:id="rId1"/>
  </sheets>
  <definedNames>
    <definedName name="_xlnm._FilterDatabase" localSheetId="0" hidden="1">Лист1!$E$15:$E$248</definedName>
    <definedName name="Z_77984228_E82F_4F8D_9DE5_B74C2AD346E6_.wvu.FilterData" localSheetId="0" hidden="1">Лист1!$E$15:$E$248</definedName>
    <definedName name="Z_77984228_E82F_4F8D_9DE5_B74C2AD346E6_.wvu.PrintArea" localSheetId="0" hidden="1">Лист1!$A$5:$V$248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Лист1!$E$15:$E$248</definedName>
    <definedName name="Z_8DBC8541_9868_41A7_9A9F_A27FC80CBA37_.wvu.PrintArea" localSheetId="0" hidden="1">Лист1!$A$5:$V$248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Лист1!$E$15:$E$248</definedName>
    <definedName name="Z_BABD61A3_6A51_407B_8C81_60ED34B253AA_.wvu.PrintArea" localSheetId="0" hidden="1">Лист1!$A$5:$V$248</definedName>
    <definedName name="Z_BABD61A3_6A51_407B_8C81_60ED34B253AA_.wvu.PrintTitles" localSheetId="0" hidden="1">Лист1!$8:$11</definedName>
    <definedName name="Z_BABD61A3_6A51_407B_8C81_60ED34B253AA_.wvu.Rows" localSheetId="0" hidden="1">Лист1!$188:$189</definedName>
    <definedName name="Z_CFE875CB_1045_45F7_825E_02100661E885_.wvu.FilterData" localSheetId="0" hidden="1">Лист1!$A$11:$V$248</definedName>
    <definedName name="Z_CFE875CB_1045_45F7_825E_02100661E885_.wvu.PrintArea" localSheetId="0" hidden="1">Лист1!$A$5:$V$248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Лист1!$E$15:$E$248</definedName>
    <definedName name="Z_FE09AB06_1ECE_4486_BCA1_E9D85830708B_.wvu.PrintArea" localSheetId="0" hidden="1">Лист1!$A$1:$V$248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Лист1!$1:$4,Лист1!$187:$189</definedName>
    <definedName name="_xlnm.Print_Titles" localSheetId="0">Лист1!$8:$11</definedName>
    <definedName name="_xlnm.Print_Area" localSheetId="0">Лист1!$A$5:$V$248</definedName>
  </definedNames>
  <calcPr calcId="125725" fullPrecision="0"/>
  <customWorkbookViews>
    <customWorkbookView name="gmp - Личное представление" guid="{8DBC8541-9868-41A7-9A9F-A27FC80CBA37}" mergeInterval="0" personalView="1" maximized="1" xWindow="1" yWindow="1" windowWidth="1916" windowHeight="845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pvn - Личное представление" guid="{BABD61A3-6A51-407B-8C81-60ED34B253AA}" mergeInterval="0" personalView="1" maximized="1" xWindow="1" yWindow="1" windowWidth="1916" windowHeight="846" activeSheetId="1"/>
  </customWorkbookViews>
</workbook>
</file>

<file path=xl/calcChain.xml><?xml version="1.0" encoding="utf-8"?>
<calcChain xmlns="http://schemas.openxmlformats.org/spreadsheetml/2006/main">
  <c r="F41" i="1"/>
  <c r="F227"/>
  <c r="L209"/>
  <c r="L167"/>
  <c r="L166" s="1"/>
  <c r="L130"/>
  <c r="L62"/>
  <c r="L131"/>
  <c r="L106"/>
  <c r="F197" l="1"/>
  <c r="T240"/>
  <c r="U240"/>
  <c r="S240"/>
  <c r="P240"/>
  <c r="Q240"/>
  <c r="O240"/>
  <c r="L240"/>
  <c r="M240"/>
  <c r="K240"/>
  <c r="H240"/>
  <c r="I240"/>
  <c r="G240"/>
  <c r="G167"/>
  <c r="L21"/>
  <c r="M21"/>
  <c r="K21"/>
  <c r="R28"/>
  <c r="R26"/>
  <c r="N28"/>
  <c r="N26"/>
  <c r="J28"/>
  <c r="J26"/>
  <c r="F28"/>
  <c r="F26"/>
  <c r="O21"/>
  <c r="G21"/>
  <c r="R24"/>
  <c r="N24"/>
  <c r="J24"/>
  <c r="F24"/>
  <c r="V24" s="1"/>
  <c r="K100"/>
  <c r="V28" l="1"/>
  <c r="V26"/>
  <c r="S167"/>
  <c r="O167"/>
  <c r="K167"/>
  <c r="J27"/>
  <c r="R242"/>
  <c r="N242"/>
  <c r="J242"/>
  <c r="F242"/>
  <c r="F243"/>
  <c r="L37"/>
  <c r="T124"/>
  <c r="U124"/>
  <c r="S124"/>
  <c r="P124"/>
  <c r="Q124"/>
  <c r="O124"/>
  <c r="L124"/>
  <c r="M124"/>
  <c r="K124"/>
  <c r="H124"/>
  <c r="I124"/>
  <c r="G124"/>
  <c r="F128"/>
  <c r="V128" s="1"/>
  <c r="V227"/>
  <c r="V197"/>
  <c r="V242" l="1"/>
  <c r="F240"/>
  <c r="J124"/>
  <c r="G236"/>
  <c r="R243"/>
  <c r="N239"/>
  <c r="N243"/>
  <c r="J243"/>
  <c r="V243" s="1"/>
  <c r="G222"/>
  <c r="G217"/>
  <c r="G210"/>
  <c r="G199"/>
  <c r="G194"/>
  <c r="G182"/>
  <c r="G159"/>
  <c r="G148"/>
  <c r="G134"/>
  <c r="G119"/>
  <c r="G114"/>
  <c r="G100"/>
  <c r="G94"/>
  <c r="G90"/>
  <c r="G74"/>
  <c r="G62"/>
  <c r="G59"/>
  <c r="G53"/>
  <c r="G49"/>
  <c r="G45"/>
  <c r="G33"/>
  <c r="T222"/>
  <c r="U222"/>
  <c r="S222"/>
  <c r="P222"/>
  <c r="O222"/>
  <c r="L222"/>
  <c r="M222"/>
  <c r="K222"/>
  <c r="H222"/>
  <c r="I222"/>
  <c r="T244"/>
  <c r="U244"/>
  <c r="S244"/>
  <c r="P244"/>
  <c r="Q244"/>
  <c r="O244"/>
  <c r="L244"/>
  <c r="M244"/>
  <c r="K244"/>
  <c r="H244"/>
  <c r="I244"/>
  <c r="G244"/>
  <c r="R246"/>
  <c r="N246"/>
  <c r="J246"/>
  <c r="F246"/>
  <c r="T232"/>
  <c r="U232"/>
  <c r="S232"/>
  <c r="P232"/>
  <c r="Q232"/>
  <c r="O232"/>
  <c r="L232"/>
  <c r="M232"/>
  <c r="K232"/>
  <c r="H232"/>
  <c r="I232"/>
  <c r="G232"/>
  <c r="R162"/>
  <c r="N162"/>
  <c r="J162"/>
  <c r="F162"/>
  <c r="R153"/>
  <c r="N153"/>
  <c r="J153"/>
  <c r="F153"/>
  <c r="K148"/>
  <c r="T144"/>
  <c r="U144"/>
  <c r="S144"/>
  <c r="P144"/>
  <c r="Q144"/>
  <c r="O144"/>
  <c r="L144"/>
  <c r="M144"/>
  <c r="K144"/>
  <c r="H144"/>
  <c r="I144"/>
  <c r="G144"/>
  <c r="R146"/>
  <c r="N146"/>
  <c r="J146"/>
  <c r="F146"/>
  <c r="T134"/>
  <c r="U134"/>
  <c r="S134"/>
  <c r="P134"/>
  <c r="Q134"/>
  <c r="O134"/>
  <c r="L134"/>
  <c r="M134"/>
  <c r="K134"/>
  <c r="H134"/>
  <c r="I134"/>
  <c r="N138"/>
  <c r="J138"/>
  <c r="F138"/>
  <c r="H114"/>
  <c r="I114"/>
  <c r="L114"/>
  <c r="M114"/>
  <c r="K114"/>
  <c r="O114"/>
  <c r="Q114"/>
  <c r="P114"/>
  <c r="T114"/>
  <c r="U114"/>
  <c r="S114"/>
  <c r="R118"/>
  <c r="N118"/>
  <c r="J118"/>
  <c r="F118"/>
  <c r="V118" s="1"/>
  <c r="R41"/>
  <c r="N41"/>
  <c r="J41"/>
  <c r="V41" s="1"/>
  <c r="M37"/>
  <c r="K37"/>
  <c r="G37"/>
  <c r="H37"/>
  <c r="J39"/>
  <c r="P37"/>
  <c r="Q37"/>
  <c r="O37"/>
  <c r="N39"/>
  <c r="T37"/>
  <c r="U37"/>
  <c r="S37"/>
  <c r="R39"/>
  <c r="F39"/>
  <c r="I37"/>
  <c r="R85"/>
  <c r="R86"/>
  <c r="N85"/>
  <c r="N86"/>
  <c r="J85"/>
  <c r="J86"/>
  <c r="F86"/>
  <c r="F85"/>
  <c r="R83"/>
  <c r="N83"/>
  <c r="J83"/>
  <c r="F83"/>
  <c r="R79"/>
  <c r="N79"/>
  <c r="J79"/>
  <c r="F79"/>
  <c r="R29"/>
  <c r="N29"/>
  <c r="J29"/>
  <c r="F29"/>
  <c r="T103"/>
  <c r="U103"/>
  <c r="S103"/>
  <c r="P103"/>
  <c r="Q103"/>
  <c r="O103"/>
  <c r="L103"/>
  <c r="M103"/>
  <c r="K103"/>
  <c r="H103"/>
  <c r="I103"/>
  <c r="G103"/>
  <c r="R105"/>
  <c r="N105"/>
  <c r="J105"/>
  <c r="F105"/>
  <c r="R71"/>
  <c r="N71"/>
  <c r="J71"/>
  <c r="F71"/>
  <c r="T62"/>
  <c r="U62"/>
  <c r="S62"/>
  <c r="P62"/>
  <c r="Q62"/>
  <c r="O62"/>
  <c r="M62"/>
  <c r="K62"/>
  <c r="H62"/>
  <c r="I62"/>
  <c r="R72"/>
  <c r="N72"/>
  <c r="J72"/>
  <c r="F72"/>
  <c r="R66"/>
  <c r="N66"/>
  <c r="J66"/>
  <c r="F66"/>
  <c r="T199"/>
  <c r="U199"/>
  <c r="S199"/>
  <c r="P199"/>
  <c r="Q199"/>
  <c r="O199"/>
  <c r="L199"/>
  <c r="L190" s="1"/>
  <c r="M199"/>
  <c r="K199"/>
  <c r="H199"/>
  <c r="I199"/>
  <c r="R208"/>
  <c r="N208"/>
  <c r="J208"/>
  <c r="F208"/>
  <c r="R213"/>
  <c r="N213"/>
  <c r="J213"/>
  <c r="F213"/>
  <c r="V246" l="1"/>
  <c r="V162"/>
  <c r="V29"/>
  <c r="J37"/>
  <c r="V85"/>
  <c r="V72"/>
  <c r="V71"/>
  <c r="R240"/>
  <c r="N240"/>
  <c r="J240"/>
  <c r="G235"/>
  <c r="V79"/>
  <c r="V83"/>
  <c r="V213"/>
  <c r="V66"/>
  <c r="N103"/>
  <c r="V86"/>
  <c r="G44"/>
  <c r="R244"/>
  <c r="N244"/>
  <c r="J244"/>
  <c r="F244"/>
  <c r="V138"/>
  <c r="V208"/>
  <c r="V146"/>
  <c r="J144"/>
  <c r="V153"/>
  <c r="R144"/>
  <c r="N144"/>
  <c r="F144"/>
  <c r="V144" s="1"/>
  <c r="V39"/>
  <c r="V105"/>
  <c r="R103"/>
  <c r="J103"/>
  <c r="F103"/>
  <c r="V240" l="1"/>
  <c r="V244"/>
  <c r="V103"/>
  <c r="R226" l="1"/>
  <c r="Q222"/>
  <c r="N226"/>
  <c r="J226"/>
  <c r="F226"/>
  <c r="S228"/>
  <c r="R225"/>
  <c r="N225"/>
  <c r="J225"/>
  <c r="F225"/>
  <c r="V225" s="1"/>
  <c r="T236"/>
  <c r="T235" s="1"/>
  <c r="U236"/>
  <c r="U235" s="1"/>
  <c r="S236"/>
  <c r="P236"/>
  <c r="P235" s="1"/>
  <c r="Q236"/>
  <c r="Q235" s="1"/>
  <c r="O236"/>
  <c r="O235" s="1"/>
  <c r="L236"/>
  <c r="L235" s="1"/>
  <c r="M236"/>
  <c r="M235" s="1"/>
  <c r="K236"/>
  <c r="K235" s="1"/>
  <c r="H236"/>
  <c r="H235" s="1"/>
  <c r="I236"/>
  <c r="I235" s="1"/>
  <c r="F238"/>
  <c r="F239"/>
  <c r="R238"/>
  <c r="R239"/>
  <c r="N238"/>
  <c r="J238"/>
  <c r="J239"/>
  <c r="R234"/>
  <c r="N234"/>
  <c r="J234"/>
  <c r="F234"/>
  <c r="U231"/>
  <c r="S231"/>
  <c r="O231"/>
  <c r="L231"/>
  <c r="M231"/>
  <c r="K231"/>
  <c r="H231"/>
  <c r="I231"/>
  <c r="G231"/>
  <c r="P231"/>
  <c r="Q231"/>
  <c r="F219"/>
  <c r="T231"/>
  <c r="T148"/>
  <c r="U148"/>
  <c r="S148"/>
  <c r="Q148"/>
  <c r="P148"/>
  <c r="O148"/>
  <c r="M148"/>
  <c r="L148"/>
  <c r="L147" s="1"/>
  <c r="I148"/>
  <c r="H148"/>
  <c r="R154"/>
  <c r="N154"/>
  <c r="J154"/>
  <c r="F154"/>
  <c r="K131"/>
  <c r="V238" l="1"/>
  <c r="V234"/>
  <c r="V226"/>
  <c r="V239"/>
  <c r="R236"/>
  <c r="S235"/>
  <c r="N236"/>
  <c r="J236"/>
  <c r="F236"/>
  <c r="R235"/>
  <c r="N235"/>
  <c r="J235"/>
  <c r="F235"/>
  <c r="R232"/>
  <c r="N232"/>
  <c r="J232"/>
  <c r="F232"/>
  <c r="R231"/>
  <c r="N231"/>
  <c r="J231"/>
  <c r="F231"/>
  <c r="V154"/>
  <c r="F148"/>
  <c r="V236" l="1"/>
  <c r="V235"/>
  <c r="V232"/>
  <c r="V231"/>
  <c r="F17"/>
  <c r="R42"/>
  <c r="N42"/>
  <c r="J42"/>
  <c r="F42"/>
  <c r="R40"/>
  <c r="N40"/>
  <c r="J40"/>
  <c r="F40"/>
  <c r="G15"/>
  <c r="G13" s="1"/>
  <c r="V40" l="1"/>
  <c r="V42"/>
  <c r="F37"/>
  <c r="L15"/>
  <c r="K15"/>
  <c r="I167"/>
  <c r="M53" l="1"/>
  <c r="K53"/>
  <c r="J58"/>
  <c r="T53"/>
  <c r="U53"/>
  <c r="S53"/>
  <c r="P53"/>
  <c r="Q53"/>
  <c r="O53"/>
  <c r="I53"/>
  <c r="H53"/>
  <c r="L53"/>
  <c r="R127"/>
  <c r="N127"/>
  <c r="J127"/>
  <c r="F127"/>
  <c r="O159"/>
  <c r="K159"/>
  <c r="R205"/>
  <c r="N205"/>
  <c r="J205"/>
  <c r="F205"/>
  <c r="V205" l="1"/>
  <c r="V127"/>
  <c r="P167"/>
  <c r="T167"/>
  <c r="U167"/>
  <c r="Q167"/>
  <c r="M167"/>
  <c r="H167"/>
  <c r="R181"/>
  <c r="N181"/>
  <c r="J181"/>
  <c r="F181"/>
  <c r="H119"/>
  <c r="K119"/>
  <c r="J123"/>
  <c r="F123"/>
  <c r="V181" l="1"/>
  <c r="F58"/>
  <c r="V58" s="1"/>
  <c r="J179"/>
  <c r="J169"/>
  <c r="J161"/>
  <c r="J157"/>
  <c r="J150"/>
  <c r="J121"/>
  <c r="J116"/>
  <c r="J112"/>
  <c r="J93"/>
  <c r="J92"/>
  <c r="J61"/>
  <c r="J52"/>
  <c r="J51"/>
  <c r="J48"/>
  <c r="J47"/>
  <c r="J177"/>
  <c r="J176"/>
  <c r="J102"/>
  <c r="J99"/>
  <c r="J98"/>
  <c r="J97"/>
  <c r="J96"/>
  <c r="J70"/>
  <c r="J69"/>
  <c r="J67"/>
  <c r="J65"/>
  <c r="J64"/>
  <c r="J68"/>
  <c r="H74" l="1"/>
  <c r="M74"/>
  <c r="L74"/>
  <c r="K74"/>
  <c r="N139"/>
  <c r="R139"/>
  <c r="J139"/>
  <c r="F139"/>
  <c r="J57"/>
  <c r="F57"/>
  <c r="R18"/>
  <c r="N18"/>
  <c r="J18"/>
  <c r="F18"/>
  <c r="V139" l="1"/>
  <c r="V57"/>
  <c r="F53"/>
  <c r="V18"/>
  <c r="J134"/>
  <c r="F222"/>
  <c r="T228"/>
  <c r="U228"/>
  <c r="P228"/>
  <c r="Q228"/>
  <c r="O228"/>
  <c r="L228"/>
  <c r="M228"/>
  <c r="K228"/>
  <c r="J230"/>
  <c r="H228"/>
  <c r="I228"/>
  <c r="G228"/>
  <c r="F230"/>
  <c r="N230"/>
  <c r="R230"/>
  <c r="O94"/>
  <c r="K94"/>
  <c r="R224"/>
  <c r="N224"/>
  <c r="J224"/>
  <c r="G216"/>
  <c r="F224"/>
  <c r="F220"/>
  <c r="M221" l="1"/>
  <c r="P221"/>
  <c r="O221"/>
  <c r="U221"/>
  <c r="L221"/>
  <c r="S221"/>
  <c r="H221"/>
  <c r="Q221"/>
  <c r="K221"/>
  <c r="T221"/>
  <c r="G221"/>
  <c r="I221"/>
  <c r="J228"/>
  <c r="R228"/>
  <c r="N228"/>
  <c r="F228"/>
  <c r="V230"/>
  <c r="V224"/>
  <c r="N222"/>
  <c r="R222"/>
  <c r="J222"/>
  <c r="L110"/>
  <c r="M110"/>
  <c r="K110"/>
  <c r="J110"/>
  <c r="I74"/>
  <c r="R77"/>
  <c r="N77"/>
  <c r="J77"/>
  <c r="F77"/>
  <c r="F221" l="1"/>
  <c r="J221"/>
  <c r="N221"/>
  <c r="R221"/>
  <c r="V228"/>
  <c r="V77"/>
  <c r="V222"/>
  <c r="O119"/>
  <c r="R173"/>
  <c r="N173"/>
  <c r="J172"/>
  <c r="J173"/>
  <c r="F173"/>
  <c r="R56"/>
  <c r="N56"/>
  <c r="J56"/>
  <c r="J55"/>
  <c r="F56"/>
  <c r="J53" l="1"/>
  <c r="V221"/>
  <c r="V56"/>
  <c r="V173"/>
  <c r="F119"/>
  <c r="S74"/>
  <c r="O74"/>
  <c r="J76"/>
  <c r="J78"/>
  <c r="J80"/>
  <c r="J81"/>
  <c r="J82"/>
  <c r="J84"/>
  <c r="J87"/>
  <c r="J88"/>
  <c r="J89"/>
  <c r="R88"/>
  <c r="N88"/>
  <c r="F88"/>
  <c r="T210"/>
  <c r="U210"/>
  <c r="S210"/>
  <c r="R215"/>
  <c r="P210"/>
  <c r="Q210"/>
  <c r="O210"/>
  <c r="L210"/>
  <c r="M210"/>
  <c r="K210"/>
  <c r="H210"/>
  <c r="I210"/>
  <c r="N215"/>
  <c r="J215"/>
  <c r="F215"/>
  <c r="M15"/>
  <c r="V53" l="1"/>
  <c r="V215"/>
  <c r="V88"/>
  <c r="R210"/>
  <c r="J210"/>
  <c r="J43"/>
  <c r="J35"/>
  <c r="J36"/>
  <c r="K33"/>
  <c r="J25"/>
  <c r="J30"/>
  <c r="J31"/>
  <c r="J32"/>
  <c r="J23"/>
  <c r="F23"/>
  <c r="J19"/>
  <c r="J20"/>
  <c r="J17"/>
  <c r="J15"/>
  <c r="V23" l="1"/>
  <c r="V17"/>
  <c r="J21"/>
  <c r="K13"/>
  <c r="K45"/>
  <c r="J129"/>
  <c r="J126"/>
  <c r="F126"/>
  <c r="L140"/>
  <c r="M140"/>
  <c r="K140"/>
  <c r="K130" s="1"/>
  <c r="V126" l="1"/>
  <c r="J142"/>
  <c r="J143"/>
  <c r="J136"/>
  <c r="J140"/>
  <c r="I140"/>
  <c r="R121" l="1"/>
  <c r="N121"/>
  <c r="F121"/>
  <c r="V121" s="1"/>
  <c r="T15"/>
  <c r="U15"/>
  <c r="S15"/>
  <c r="P15"/>
  <c r="Q15"/>
  <c r="O15"/>
  <c r="H15"/>
  <c r="R17"/>
  <c r="N17"/>
  <c r="T21"/>
  <c r="U21"/>
  <c r="S21"/>
  <c r="P21"/>
  <c r="Q21"/>
  <c r="H21"/>
  <c r="I21"/>
  <c r="I15"/>
  <c r="R169"/>
  <c r="N169"/>
  <c r="F169"/>
  <c r="V169" s="1"/>
  <c r="T155"/>
  <c r="U155"/>
  <c r="S155"/>
  <c r="P155"/>
  <c r="Q155"/>
  <c r="O155"/>
  <c r="H155"/>
  <c r="I155"/>
  <c r="K155"/>
  <c r="L155"/>
  <c r="M155"/>
  <c r="G155"/>
  <c r="F157"/>
  <c r="V157" s="1"/>
  <c r="N157"/>
  <c r="R157"/>
  <c r="N150"/>
  <c r="F150"/>
  <c r="V150" s="1"/>
  <c r="U140"/>
  <c r="T140"/>
  <c r="S140"/>
  <c r="Q140"/>
  <c r="P140"/>
  <c r="O140"/>
  <c r="R143"/>
  <c r="R142"/>
  <c r="N143"/>
  <c r="N142"/>
  <c r="G140"/>
  <c r="H140"/>
  <c r="F143"/>
  <c r="V143" s="1"/>
  <c r="F142"/>
  <c r="V142" s="1"/>
  <c r="T119"/>
  <c r="U119"/>
  <c r="S119"/>
  <c r="P119"/>
  <c r="Q119"/>
  <c r="R116"/>
  <c r="N116"/>
  <c r="F116"/>
  <c r="V116" s="1"/>
  <c r="R43"/>
  <c r="N43"/>
  <c r="F43"/>
  <c r="V43" s="1"/>
  <c r="R179"/>
  <c r="N179"/>
  <c r="F179"/>
  <c r="V179" s="1"/>
  <c r="R176"/>
  <c r="R177"/>
  <c r="N177"/>
  <c r="N176"/>
  <c r="F176"/>
  <c r="V176" s="1"/>
  <c r="F177"/>
  <c r="V177" s="1"/>
  <c r="R172"/>
  <c r="F172"/>
  <c r="V172" s="1"/>
  <c r="N172"/>
  <c r="F174"/>
  <c r="J174"/>
  <c r="N174"/>
  <c r="R174"/>
  <c r="T159"/>
  <c r="U159"/>
  <c r="S159"/>
  <c r="P159"/>
  <c r="Q159"/>
  <c r="H159"/>
  <c r="I159"/>
  <c r="R161"/>
  <c r="N161"/>
  <c r="F161"/>
  <c r="V161" s="1"/>
  <c r="R136"/>
  <c r="N136"/>
  <c r="F136"/>
  <c r="V136" s="1"/>
  <c r="F137"/>
  <c r="J137"/>
  <c r="N137"/>
  <c r="R137"/>
  <c r="R129"/>
  <c r="N129"/>
  <c r="F129"/>
  <c r="V129" s="1"/>
  <c r="T74"/>
  <c r="U74"/>
  <c r="P74"/>
  <c r="Q74"/>
  <c r="R89"/>
  <c r="N89"/>
  <c r="F89"/>
  <c r="V89" s="1"/>
  <c r="R98"/>
  <c r="R99"/>
  <c r="N98"/>
  <c r="N99"/>
  <c r="F98"/>
  <c r="V98" s="1"/>
  <c r="F99"/>
  <c r="V99" s="1"/>
  <c r="H94"/>
  <c r="I94"/>
  <c r="P94"/>
  <c r="Q94"/>
  <c r="T94"/>
  <c r="S94"/>
  <c r="R96"/>
  <c r="F96"/>
  <c r="V96" s="1"/>
  <c r="N96"/>
  <c r="R93"/>
  <c r="N93"/>
  <c r="F93"/>
  <c r="V93" s="1"/>
  <c r="R84"/>
  <c r="N84"/>
  <c r="F84"/>
  <c r="V84" s="1"/>
  <c r="R80"/>
  <c r="N80"/>
  <c r="F80"/>
  <c r="V80" s="1"/>
  <c r="R78"/>
  <c r="N78"/>
  <c r="F78"/>
  <c r="V78" s="1"/>
  <c r="R19"/>
  <c r="R20"/>
  <c r="N19"/>
  <c r="N20"/>
  <c r="F19"/>
  <c r="V19" s="1"/>
  <c r="F20"/>
  <c r="V20" s="1"/>
  <c r="L122"/>
  <c r="L119" s="1"/>
  <c r="L113" s="1"/>
  <c r="S107"/>
  <c r="T107"/>
  <c r="O107"/>
  <c r="P107"/>
  <c r="O45"/>
  <c r="P45"/>
  <c r="S45"/>
  <c r="T45"/>
  <c r="L45"/>
  <c r="M45"/>
  <c r="V174" l="1"/>
  <c r="F15"/>
  <c r="H113"/>
  <c r="V137"/>
  <c r="J119"/>
  <c r="V119" s="1"/>
  <c r="F124"/>
  <c r="I113"/>
  <c r="F21"/>
  <c r="V21" s="1"/>
  <c r="N21"/>
  <c r="R37"/>
  <c r="R21"/>
  <c r="F140"/>
  <c r="V140" s="1"/>
  <c r="R140"/>
  <c r="N140"/>
  <c r="V37"/>
  <c r="N37"/>
  <c r="J117"/>
  <c r="J122"/>
  <c r="J45"/>
  <c r="R152" l="1"/>
  <c r="N152"/>
  <c r="J152"/>
  <c r="F152"/>
  <c r="V152" l="1"/>
  <c r="F70"/>
  <c r="V70" s="1"/>
  <c r="N70"/>
  <c r="R70"/>
  <c r="F87" l="1"/>
  <c r="V87" s="1"/>
  <c r="N87"/>
  <c r="R87"/>
  <c r="L59" l="1"/>
  <c r="K59"/>
  <c r="R201" l="1"/>
  <c r="R202"/>
  <c r="R203"/>
  <c r="R204"/>
  <c r="R206"/>
  <c r="N201"/>
  <c r="N202"/>
  <c r="N203"/>
  <c r="N204"/>
  <c r="N206"/>
  <c r="J201"/>
  <c r="J202"/>
  <c r="J203"/>
  <c r="J204"/>
  <c r="J206"/>
  <c r="F201"/>
  <c r="F202"/>
  <c r="F203"/>
  <c r="F204"/>
  <c r="F206"/>
  <c r="G191"/>
  <c r="T187"/>
  <c r="U187"/>
  <c r="S187"/>
  <c r="P187"/>
  <c r="Q187"/>
  <c r="O187"/>
  <c r="L187"/>
  <c r="M187"/>
  <c r="K187"/>
  <c r="H187"/>
  <c r="I187"/>
  <c r="G187"/>
  <c r="R189"/>
  <c r="N189"/>
  <c r="J189"/>
  <c r="F189"/>
  <c r="R170"/>
  <c r="N170"/>
  <c r="J170"/>
  <c r="F170"/>
  <c r="J148"/>
  <c r="V148" s="1"/>
  <c r="N164"/>
  <c r="R164"/>
  <c r="J164"/>
  <c r="F164"/>
  <c r="R151"/>
  <c r="N151"/>
  <c r="J151"/>
  <c r="F151"/>
  <c r="T131"/>
  <c r="T130" s="1"/>
  <c r="U131"/>
  <c r="U130" s="1"/>
  <c r="S131"/>
  <c r="S130" s="1"/>
  <c r="P131"/>
  <c r="P130" s="1"/>
  <c r="Q131"/>
  <c r="Q130" s="1"/>
  <c r="O131"/>
  <c r="O130" s="1"/>
  <c r="R133"/>
  <c r="M131"/>
  <c r="M130" s="1"/>
  <c r="H131"/>
  <c r="I131"/>
  <c r="I130" s="1"/>
  <c r="G131"/>
  <c r="G130" s="1"/>
  <c r="R126"/>
  <c r="N126"/>
  <c r="R117"/>
  <c r="N117"/>
  <c r="K113"/>
  <c r="F117"/>
  <c r="V117" s="1"/>
  <c r="T110"/>
  <c r="U110"/>
  <c r="S110"/>
  <c r="U107"/>
  <c r="Q107"/>
  <c r="R109"/>
  <c r="N109"/>
  <c r="J109"/>
  <c r="L107"/>
  <c r="M107"/>
  <c r="K107"/>
  <c r="H107"/>
  <c r="I107"/>
  <c r="G107"/>
  <c r="F109"/>
  <c r="O59"/>
  <c r="T59"/>
  <c r="S59"/>
  <c r="P59"/>
  <c r="H130" l="1"/>
  <c r="V170"/>
  <c r="V189"/>
  <c r="V203"/>
  <c r="V204"/>
  <c r="V206"/>
  <c r="V201"/>
  <c r="V109"/>
  <c r="V151"/>
  <c r="V164"/>
  <c r="V202"/>
  <c r="J74"/>
  <c r="N187"/>
  <c r="F187"/>
  <c r="J187"/>
  <c r="U113"/>
  <c r="G113"/>
  <c r="Q113"/>
  <c r="U106"/>
  <c r="T106"/>
  <c r="S106"/>
  <c r="N74"/>
  <c r="F64"/>
  <c r="V64" s="1"/>
  <c r="R55"/>
  <c r="R53" s="1"/>
  <c r="R67"/>
  <c r="R68"/>
  <c r="N67"/>
  <c r="N68"/>
  <c r="F67"/>
  <c r="V67" s="1"/>
  <c r="F68"/>
  <c r="V68" s="1"/>
  <c r="F69"/>
  <c r="V69" s="1"/>
  <c r="N69"/>
  <c r="R69"/>
  <c r="H59"/>
  <c r="I59"/>
  <c r="R64"/>
  <c r="R65"/>
  <c r="N64"/>
  <c r="N65"/>
  <c r="F65"/>
  <c r="V65" s="1"/>
  <c r="V187" l="1"/>
  <c r="F59"/>
  <c r="F62"/>
  <c r="R62"/>
  <c r="J62"/>
  <c r="N62"/>
  <c r="V62" l="1"/>
  <c r="F180" l="1"/>
  <c r="J180"/>
  <c r="N180"/>
  <c r="R180"/>
  <c r="V180" l="1"/>
  <c r="F35"/>
  <c r="V35" s="1"/>
  <c r="H33"/>
  <c r="H13" s="1"/>
  <c r="P110" l="1"/>
  <c r="P106" s="1"/>
  <c r="Q110"/>
  <c r="Q106" s="1"/>
  <c r="O110"/>
  <c r="O106" s="1"/>
  <c r="M106"/>
  <c r="K106"/>
  <c r="H110"/>
  <c r="H106" s="1"/>
  <c r="I110"/>
  <c r="I106" s="1"/>
  <c r="F112"/>
  <c r="V112" s="1"/>
  <c r="N112"/>
  <c r="R112"/>
  <c r="G110" l="1"/>
  <c r="G106" s="1"/>
  <c r="F81" l="1"/>
  <c r="V81" s="1"/>
  <c r="N81"/>
  <c r="R81"/>
  <c r="F175" l="1"/>
  <c r="J175"/>
  <c r="N175"/>
  <c r="R175"/>
  <c r="U194"/>
  <c r="Q194"/>
  <c r="L194"/>
  <c r="M194"/>
  <c r="K194"/>
  <c r="I194"/>
  <c r="F196"/>
  <c r="J196"/>
  <c r="N196"/>
  <c r="R196"/>
  <c r="V175" l="1"/>
  <c r="V196"/>
  <c r="T194"/>
  <c r="O194"/>
  <c r="S194"/>
  <c r="P194"/>
  <c r="H194"/>
  <c r="F194" l="1"/>
  <c r="F122" l="1"/>
  <c r="V122" s="1"/>
  <c r="R220"/>
  <c r="R219"/>
  <c r="R214"/>
  <c r="R212"/>
  <c r="R207"/>
  <c r="R198"/>
  <c r="R193"/>
  <c r="R186"/>
  <c r="R185"/>
  <c r="R184"/>
  <c r="R178"/>
  <c r="R171"/>
  <c r="R165"/>
  <c r="R163"/>
  <c r="R158"/>
  <c r="R122"/>
  <c r="R102"/>
  <c r="R97"/>
  <c r="R92"/>
  <c r="R82"/>
  <c r="R76"/>
  <c r="R61"/>
  <c r="R52"/>
  <c r="R51"/>
  <c r="R48"/>
  <c r="R47"/>
  <c r="R36"/>
  <c r="R35"/>
  <c r="R32"/>
  <c r="R31"/>
  <c r="R30"/>
  <c r="R27"/>
  <c r="R25"/>
  <c r="R23"/>
  <c r="U217"/>
  <c r="U216" s="1"/>
  <c r="U209"/>
  <c r="U191"/>
  <c r="U182"/>
  <c r="U100"/>
  <c r="U94"/>
  <c r="U90"/>
  <c r="U59"/>
  <c r="U49"/>
  <c r="U45"/>
  <c r="U33"/>
  <c r="U13" s="1"/>
  <c r="N220"/>
  <c r="N219"/>
  <c r="N214"/>
  <c r="N212"/>
  <c r="N207"/>
  <c r="N198"/>
  <c r="N193"/>
  <c r="N186"/>
  <c r="N185"/>
  <c r="N184"/>
  <c r="N178"/>
  <c r="N171"/>
  <c r="N165"/>
  <c r="N163"/>
  <c r="N158"/>
  <c r="N133"/>
  <c r="N122"/>
  <c r="N102"/>
  <c r="N97"/>
  <c r="N92"/>
  <c r="N82"/>
  <c r="N76"/>
  <c r="N61"/>
  <c r="N55"/>
  <c r="N53" s="1"/>
  <c r="N52"/>
  <c r="N51"/>
  <c r="N48"/>
  <c r="N47"/>
  <c r="N36"/>
  <c r="N35"/>
  <c r="N32"/>
  <c r="N31"/>
  <c r="N30"/>
  <c r="N27"/>
  <c r="N25"/>
  <c r="N23"/>
  <c r="Q217"/>
  <c r="Q216" s="1"/>
  <c r="Q209"/>
  <c r="Q191"/>
  <c r="Q182"/>
  <c r="Q100"/>
  <c r="Q90"/>
  <c r="Q59"/>
  <c r="Q49"/>
  <c r="Q45"/>
  <c r="Q33"/>
  <c r="Q13" s="1"/>
  <c r="J220"/>
  <c r="J219"/>
  <c r="M217"/>
  <c r="M216" s="1"/>
  <c r="L217"/>
  <c r="L216" s="1"/>
  <c r="K217"/>
  <c r="J214"/>
  <c r="J212"/>
  <c r="M209"/>
  <c r="K209"/>
  <c r="J207"/>
  <c r="J199" s="1"/>
  <c r="J198"/>
  <c r="J193"/>
  <c r="M191"/>
  <c r="L191"/>
  <c r="K191"/>
  <c r="J186"/>
  <c r="J185"/>
  <c r="J184"/>
  <c r="M182"/>
  <c r="M166" s="1"/>
  <c r="L182"/>
  <c r="K182"/>
  <c r="K166" s="1"/>
  <c r="J178"/>
  <c r="J171"/>
  <c r="J165"/>
  <c r="J163"/>
  <c r="M159"/>
  <c r="L159"/>
  <c r="J158"/>
  <c r="J133"/>
  <c r="M100"/>
  <c r="L100"/>
  <c r="M94"/>
  <c r="L94"/>
  <c r="M90"/>
  <c r="L90"/>
  <c r="K90"/>
  <c r="M59"/>
  <c r="M49"/>
  <c r="L49"/>
  <c r="L44" s="1"/>
  <c r="K49"/>
  <c r="M33"/>
  <c r="M13" s="1"/>
  <c r="L33"/>
  <c r="L13" s="1"/>
  <c r="F25"/>
  <c r="V25" s="1"/>
  <c r="F27"/>
  <c r="V27" s="1"/>
  <c r="F30"/>
  <c r="V30" s="1"/>
  <c r="F31"/>
  <c r="V31" s="1"/>
  <c r="F32"/>
  <c r="V32" s="1"/>
  <c r="F36"/>
  <c r="V36" s="1"/>
  <c r="F47"/>
  <c r="V47" s="1"/>
  <c r="F48"/>
  <c r="V48" s="1"/>
  <c r="F51"/>
  <c r="V51" s="1"/>
  <c r="F52"/>
  <c r="V52" s="1"/>
  <c r="F55"/>
  <c r="V55" s="1"/>
  <c r="F61"/>
  <c r="V61" s="1"/>
  <c r="F76"/>
  <c r="V76" s="1"/>
  <c r="F82"/>
  <c r="V82" s="1"/>
  <c r="F92"/>
  <c r="V92" s="1"/>
  <c r="F97"/>
  <c r="V97" s="1"/>
  <c r="F102"/>
  <c r="V102" s="1"/>
  <c r="F133"/>
  <c r="F158"/>
  <c r="F163"/>
  <c r="F165"/>
  <c r="F171"/>
  <c r="F178"/>
  <c r="F184"/>
  <c r="F185"/>
  <c r="F186"/>
  <c r="F193"/>
  <c r="F198"/>
  <c r="F207"/>
  <c r="F212"/>
  <c r="F214"/>
  <c r="I217"/>
  <c r="I216" s="1"/>
  <c r="I209"/>
  <c r="I191"/>
  <c r="I182"/>
  <c r="I166" s="1"/>
  <c r="I100"/>
  <c r="I90"/>
  <c r="I49"/>
  <c r="I45"/>
  <c r="I33"/>
  <c r="I13" s="1"/>
  <c r="L73" l="1"/>
  <c r="L12" s="1"/>
  <c r="K73"/>
  <c r="M73"/>
  <c r="I73"/>
  <c r="U73"/>
  <c r="Q73"/>
  <c r="J130"/>
  <c r="K216"/>
  <c r="J217"/>
  <c r="V165"/>
  <c r="V186"/>
  <c r="V193"/>
  <c r="V220"/>
  <c r="J155"/>
  <c r="V158"/>
  <c r="V163"/>
  <c r="V185"/>
  <c r="V214"/>
  <c r="V219"/>
  <c r="V178"/>
  <c r="V184"/>
  <c r="V207"/>
  <c r="V212"/>
  <c r="V133"/>
  <c r="V171"/>
  <c r="V198"/>
  <c r="V124"/>
  <c r="M113"/>
  <c r="J13"/>
  <c r="J33"/>
  <c r="Q166"/>
  <c r="M44"/>
  <c r="Q44"/>
  <c r="I44"/>
  <c r="K44"/>
  <c r="U44"/>
  <c r="K190"/>
  <c r="R74"/>
  <c r="I190"/>
  <c r="Q190"/>
  <c r="M190"/>
  <c r="U190"/>
  <c r="M147"/>
  <c r="U147"/>
  <c r="J100"/>
  <c r="Q147"/>
  <c r="J114"/>
  <c r="J182"/>
  <c r="I147"/>
  <c r="J107"/>
  <c r="J131"/>
  <c r="J59"/>
  <c r="V59" s="1"/>
  <c r="J159"/>
  <c r="J194"/>
  <c r="V194" s="1"/>
  <c r="J167"/>
  <c r="K147"/>
  <c r="J94"/>
  <c r="J90"/>
  <c r="J49"/>
  <c r="J191"/>
  <c r="M12" l="1"/>
  <c r="K12"/>
  <c r="Q12"/>
  <c r="I12"/>
  <c r="J113"/>
  <c r="J216"/>
  <c r="J73"/>
  <c r="J44"/>
  <c r="J190"/>
  <c r="J147"/>
  <c r="J209"/>
  <c r="J106"/>
  <c r="J166"/>
  <c r="J12" l="1"/>
  <c r="T217" l="1"/>
  <c r="T216" s="1"/>
  <c r="S217"/>
  <c r="S216" s="1"/>
  <c r="T209"/>
  <c r="S209"/>
  <c r="T191"/>
  <c r="S191"/>
  <c r="T182"/>
  <c r="S182"/>
  <c r="T113"/>
  <c r="S113"/>
  <c r="T100"/>
  <c r="S100"/>
  <c r="T90"/>
  <c r="S90"/>
  <c r="T49"/>
  <c r="S49"/>
  <c r="T33"/>
  <c r="T13" s="1"/>
  <c r="S33"/>
  <c r="S13" s="1"/>
  <c r="P217"/>
  <c r="P216" s="1"/>
  <c r="O217"/>
  <c r="O216" s="1"/>
  <c r="P209"/>
  <c r="O209"/>
  <c r="P191"/>
  <c r="O191"/>
  <c r="P182"/>
  <c r="O182"/>
  <c r="P113"/>
  <c r="O113"/>
  <c r="P100"/>
  <c r="O100"/>
  <c r="P90"/>
  <c r="O90"/>
  <c r="P49"/>
  <c r="O49"/>
  <c r="P33"/>
  <c r="P13" s="1"/>
  <c r="O33"/>
  <c r="O13" s="1"/>
  <c r="H217"/>
  <c r="F217" s="1"/>
  <c r="G209"/>
  <c r="H191"/>
  <c r="G166"/>
  <c r="H182"/>
  <c r="H166" s="1"/>
  <c r="H100"/>
  <c r="G73"/>
  <c r="H90"/>
  <c r="H45"/>
  <c r="S73" l="1"/>
  <c r="P73"/>
  <c r="H73"/>
  <c r="T73"/>
  <c r="O73"/>
  <c r="N113"/>
  <c r="H216"/>
  <c r="V217"/>
  <c r="R209"/>
  <c r="F166"/>
  <c r="O166"/>
  <c r="P166"/>
  <c r="T44"/>
  <c r="P44"/>
  <c r="O44"/>
  <c r="S44"/>
  <c r="R131"/>
  <c r="O190"/>
  <c r="G190"/>
  <c r="H190"/>
  <c r="P190"/>
  <c r="T190"/>
  <c r="S190"/>
  <c r="R199"/>
  <c r="R15"/>
  <c r="R33"/>
  <c r="R45"/>
  <c r="R59"/>
  <c r="R90"/>
  <c r="R100"/>
  <c r="R107"/>
  <c r="R114"/>
  <c r="R148"/>
  <c r="R191"/>
  <c r="R49"/>
  <c r="R94"/>
  <c r="R110"/>
  <c r="R119"/>
  <c r="R134"/>
  <c r="R155"/>
  <c r="R167"/>
  <c r="R182"/>
  <c r="R194"/>
  <c r="R159"/>
  <c r="R124"/>
  <c r="R217"/>
  <c r="N119"/>
  <c r="F199"/>
  <c r="V199" s="1"/>
  <c r="N124"/>
  <c r="N131"/>
  <c r="N217"/>
  <c r="N15"/>
  <c r="N33"/>
  <c r="N45"/>
  <c r="N59"/>
  <c r="N90"/>
  <c r="N100"/>
  <c r="N107"/>
  <c r="N114"/>
  <c r="N148"/>
  <c r="N159"/>
  <c r="N191"/>
  <c r="N210"/>
  <c r="N49"/>
  <c r="N94"/>
  <c r="N110"/>
  <c r="N134"/>
  <c r="N155"/>
  <c r="N167"/>
  <c r="N182"/>
  <c r="N194"/>
  <c r="N199"/>
  <c r="F131"/>
  <c r="V131" s="1"/>
  <c r="F100"/>
  <c r="V100" s="1"/>
  <c r="F114"/>
  <c r="V114" s="1"/>
  <c r="F134"/>
  <c r="V134" s="1"/>
  <c r="F191"/>
  <c r="V191" s="1"/>
  <c r="F159"/>
  <c r="V159" s="1"/>
  <c r="F90"/>
  <c r="V90" s="1"/>
  <c r="F182"/>
  <c r="V182" s="1"/>
  <c r="P147"/>
  <c r="T147"/>
  <c r="H147"/>
  <c r="S147"/>
  <c r="O147"/>
  <c r="F33"/>
  <c r="V33" s="1"/>
  <c r="H49"/>
  <c r="F49" s="1"/>
  <c r="V49" s="1"/>
  <c r="F107"/>
  <c r="V107" s="1"/>
  <c r="F110"/>
  <c r="V110" s="1"/>
  <c r="H209"/>
  <c r="F94"/>
  <c r="V94" s="1"/>
  <c r="P12" l="1"/>
  <c r="O12"/>
  <c r="F216"/>
  <c r="V166"/>
  <c r="F73"/>
  <c r="V15"/>
  <c r="F190"/>
  <c r="N190"/>
  <c r="H44"/>
  <c r="H12" s="1"/>
  <c r="F45"/>
  <c r="V45" s="1"/>
  <c r="N130"/>
  <c r="R113"/>
  <c r="R190"/>
  <c r="R13"/>
  <c r="R216"/>
  <c r="R130"/>
  <c r="R73"/>
  <c r="N106"/>
  <c r="N13"/>
  <c r="R106"/>
  <c r="R147"/>
  <c r="N216"/>
  <c r="N166"/>
  <c r="R44"/>
  <c r="N147"/>
  <c r="F113"/>
  <c r="N44"/>
  <c r="N209"/>
  <c r="N73"/>
  <c r="F74"/>
  <c r="V74" s="1"/>
  <c r="F167"/>
  <c r="V167" s="1"/>
  <c r="F209"/>
  <c r="G147"/>
  <c r="G12" s="1"/>
  <c r="F155"/>
  <c r="V155" s="1"/>
  <c r="F130"/>
  <c r="F210"/>
  <c r="V210" s="1"/>
  <c r="F106"/>
  <c r="F12" l="1"/>
  <c r="V216"/>
  <c r="V106"/>
  <c r="V190"/>
  <c r="V73"/>
  <c r="V209"/>
  <c r="F147"/>
  <c r="V113"/>
  <c r="V130"/>
  <c r="N12"/>
  <c r="F44"/>
  <c r="F13"/>
  <c r="V147" l="1"/>
  <c r="V44"/>
  <c r="V13"/>
  <c r="V12" l="1"/>
  <c r="S166"/>
  <c r="S12" s="1"/>
  <c r="R187" l="1"/>
  <c r="U166"/>
  <c r="U12" s="1"/>
  <c r="T166"/>
  <c r="T12" s="1"/>
  <c r="R12" l="1"/>
  <c r="R166"/>
</calcChain>
</file>

<file path=xl/sharedStrings.xml><?xml version="1.0" encoding="utf-8"?>
<sst xmlns="http://schemas.openxmlformats.org/spreadsheetml/2006/main" count="892" uniqueCount="427">
  <si>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</si>
  <si>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</si>
  <si>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</si>
  <si>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</si>
  <si>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</si>
  <si>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</si>
  <si>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</si>
  <si>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</si>
  <si>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</si>
  <si>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</si>
  <si>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</si>
  <si>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</si>
  <si>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</si>
  <si>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</si>
  <si>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</si>
  <si>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</si>
  <si>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</si>
  <si>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</si>
  <si>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</si>
  <si>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</si>
  <si>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Оснащение объектов спортивной инфраструктуры спортивно-технологическим оборудованием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</si>
  <si>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</si>
  <si>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</si>
  <si>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</si>
  <si>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</si>
  <si>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</si>
  <si>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</si>
  <si>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</si>
  <si>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</si>
  <si>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</si>
  <si>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</si>
  <si>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</si>
  <si>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</si>
  <si>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</si>
  <si>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</si>
  <si>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</si>
  <si>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</si>
  <si>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</si>
  <si>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</si>
  <si>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</si>
  <si>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</si>
  <si>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</si>
  <si>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</si>
  <si>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</si>
  <si>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</si>
  <si>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</si>
  <si>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Внедрение и функционирование целевой модели цифровой образовательной среды в общеобразовательных организациях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</si>
  <si>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</si>
  <si>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</si>
  <si>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</si>
  <si>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</si>
  <si>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</si>
  <si>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</si>
  <si>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</si>
  <si>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4.2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</si>
  <si>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</si>
  <si>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</si>
  <si>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Региональный проект "Информационная инфраструктура"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</si>
  <si>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</si>
  <si>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</si>
  <si>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</si>
  <si>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</si>
  <si>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</si>
  <si>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</si>
  <si>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</si>
  <si>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</si>
  <si>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</si>
  <si>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</si>
  <si>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</si>
  <si>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</si>
  <si>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</si>
  <si>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</si>
  <si>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</si>
  <si>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</si>
  <si>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</si>
  <si>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</si>
  <si>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</si>
  <si>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</si>
  <si>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</si>
  <si>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</si>
  <si>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</si>
  <si>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</si>
  <si>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</si>
  <si>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</si>
  <si>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</si>
  <si>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</si>
  <si>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</si>
  <si>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</si>
  <si>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</si>
  <si>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</si>
  <si>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</si>
  <si>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</si>
  <si>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</si>
  <si>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</si>
  <si>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</si>
  <si>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</si>
  <si>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</si>
  <si>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</si>
  <si>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</si>
  <si>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</si>
  <si>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</si>
  <si>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</si>
  <si>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</si>
  <si>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</si>
  <si>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</si>
  <si>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</si>
  <si>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</si>
  <si>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08WP552280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</si>
  <si>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</si>
  <si>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</si>
  <si>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</si>
  <si>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Создание дополнительных мест для детей в возрасте от 1,5 до 3 лет любой направленности в организациях, осуществляющих образовательную деятельность (за исключением государственных, муниципальных), и у индивидуальных предпринимателей, осуществляющих образовательную деятельность по образовательным программам дошкольного образования, в том числе адаптированным, и присмотр и уход за детьми</t>
  </si>
  <si>
    <t>09WP252530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</si>
  <si>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</si>
  <si>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</si>
  <si>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</si>
  <si>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</si>
  <si>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</si>
  <si>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</si>
  <si>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</si>
  <si>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</si>
  <si>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11WP1Д0840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</si>
  <si>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</si>
  <si>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</si>
  <si>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</si>
  <si>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</si>
  <si>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</si>
  <si>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</si>
  <si>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</si>
  <si>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</si>
  <si>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</si>
  <si>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Субсидия некоммерческой организации "Фонд содействия развитию территорий" на реализацию мероприятий по обеспечению доступа к воде питьевого качества населения сельских территорий</t>
  </si>
  <si>
    <t>18WR353930</t>
  </si>
  <si>
    <t>7.2</t>
  </si>
  <si>
    <t>03WI555276</t>
  </si>
  <si>
    <t>Внедрение и функционирование целевой модели цифровой образовательной среды в муниципальных общеобразовательных организациях</t>
  </si>
  <si>
    <t>09WE441900</t>
  </si>
  <si>
    <t>7.3</t>
  </si>
  <si>
    <t>06WT252590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</si>
  <si>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</si>
  <si>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</si>
  <si>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</si>
  <si>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</si>
  <si>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</si>
  <si>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</si>
  <si>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Докапитализация Гарантийного фонда Томской области</t>
  </si>
  <si>
    <t>03WI555278</t>
  </si>
  <si>
    <t>06WI554804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</si>
  <si>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</si>
  <si>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</si>
  <si>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10WA155193</t>
  </si>
  <si>
    <t>Приобретение передвижных многофункциональных культурных центров (автоклубов) для обслуживания сельского населения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</si>
  <si>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</si>
  <si>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</si>
  <si>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>Ежемесячная денежная выплата нуждающейся в поддержке семье, назначаемая в случае рождения после 31 декабря 2012 года третьего ребенка или последующих детей до достижения ребенком возраста трех лет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</si>
  <si>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</si>
  <si>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</si>
  <si>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</si>
  <si>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19WF501140</t>
  </si>
  <si>
    <t>Государственная поддержка стимулирования увеличения производства масличных культур</t>
  </si>
  <si>
    <t>Обеспечение закупки авиационных работ в целях оказания медицинской помощи</t>
  </si>
  <si>
    <t>20WD251170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</si>
  <si>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</si>
  <si>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</si>
  <si>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</si>
  <si>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</si>
  <si>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Департамент по управлению государственной собственностью Томской области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</si>
  <si>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</si>
  <si>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</si>
  <si>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</si>
  <si>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</si>
  <si>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</si>
  <si>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</si>
  <si>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</si>
  <si>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</si>
  <si>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</si>
  <si>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</si>
  <si>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</si>
  <si>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</si>
  <si>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</si>
  <si>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</si>
  <si>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</si>
  <si>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</si>
  <si>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</si>
  <si>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</si>
  <si>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</si>
  <si>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</si>
  <si>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</si>
  <si>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</si>
  <si>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</si>
  <si>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</si>
  <si>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09WE141880</t>
  </si>
  <si>
    <t>816</t>
  </si>
  <si>
    <t>Формирование ИТ-инфраструктуры в государственных (муниципальных) образовательных организациях, реализующих программы общего образования, в соответствии с утвержденным стандартом для обеспечения в помещениях безопасного доступа к государственным, муниципальным и иным информационным системам, а также к информационно-телекоммуникационной сети "Интернет"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</si>
  <si>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</si>
  <si>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</si>
  <si>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</si>
  <si>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</si>
  <si>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</si>
  <si>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</si>
  <si>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</si>
  <si>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</si>
  <si>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</si>
  <si>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</si>
  <si>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</si>
  <si>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</si>
  <si>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</si>
  <si>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</si>
  <si>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</si>
  <si>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</si>
  <si>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</si>
  <si>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</si>
  <si>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</si>
  <si>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</si>
  <si>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801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</si>
  <si>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</si>
  <si>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</si>
  <si>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</si>
  <si>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</si>
  <si>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</si>
  <si>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</si>
  <si>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</si>
  <si>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</si>
  <si>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</si>
  <si>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</si>
  <si>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</si>
  <si>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</si>
  <si>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</si>
  <si>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</si>
  <si>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</si>
  <si>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</si>
  <si>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</si>
  <si>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</si>
  <si>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</si>
  <si>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</si>
  <si>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</si>
  <si>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</si>
  <si>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</si>
  <si>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</si>
  <si>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05WP252980</t>
  </si>
  <si>
    <t>05WP253000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</si>
  <si>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временного трудоустройства</t>
  </si>
  <si>
    <t>Реализация дополнительных мероприятий, направленных на снижение напряженности на рынке труда субъектов Российской Федерации, по организации общественных работ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</si>
  <si>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</si>
  <si>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</si>
  <si>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</si>
  <si>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</si>
  <si>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</si>
  <si>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</si>
  <si>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09WE153051</t>
  </si>
  <si>
    <t>Создание новых мест в общеобразовательных организациях в связи с ростом числа обучающихся, вызванным демографическим фактором,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</si>
  <si>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</si>
  <si>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</si>
  <si>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</si>
  <si>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</si>
  <si>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09WE405070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</si>
  <si>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</si>
  <si>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</si>
  <si>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</si>
  <si>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</si>
  <si>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</si>
  <si>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</si>
  <si>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</si>
  <si>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</si>
  <si>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</si>
  <si>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</si>
  <si>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</si>
  <si>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Разработка проектно-сметной документации по ликвидации несанкционированных свалок в границах городов и наиболее опасных объектов накопленного экологического вреда окружающей среде</t>
  </si>
  <si>
    <t>15WG141260</t>
  </si>
  <si>
    <t>18WR305040</t>
  </si>
  <si>
    <t>Разработка документов транспортного планирования Томской области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</si>
  <si>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</si>
  <si>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</si>
  <si>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</si>
  <si>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</si>
  <si>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</si>
  <si>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</si>
  <si>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</si>
  <si>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</si>
  <si>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</si>
  <si>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</si>
  <si>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03WI55527Б</t>
  </si>
  <si>
    <t>Субсидия автономной некоммерческой организации "Центр инжиниринга и инноваций Томской области" на финансовое обеспечение затрат по организации оказания комплекса услуг, сервисов и мер поддержки субъектам малого и среднего предпринимательства в центре "Мой бизнес"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</si>
  <si>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</si>
  <si>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</si>
  <si>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</si>
  <si>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</si>
  <si>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</si>
  <si>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</si>
  <si>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</si>
  <si>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</si>
  <si>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</si>
  <si>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</si>
  <si>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</si>
  <si>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</si>
  <si>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</si>
  <si>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</si>
  <si>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</si>
  <si>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</si>
  <si>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Развитие инфраструктуры дорожного хозяйства</t>
  </si>
  <si>
    <t>18WR153890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</si>
  <si>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</si>
  <si>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</si>
  <si>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</si>
  <si>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</si>
  <si>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</si>
  <si>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09WE155201</t>
  </si>
  <si>
    <t>Создание новых мест в общеобразовательных организациях за счет средств областного бюджета</t>
  </si>
  <si>
    <t>07WN352270</t>
  </si>
  <si>
    <t>Новое строительство и реконструкция</t>
  </si>
  <si>
    <t>10WA155191</t>
  </si>
  <si>
    <t>Капитальный ремонт объектов недвижимого имущества в сфере культуры</t>
  </si>
  <si>
    <t>Разработка проектной документации на строительство муниципальных объектов недвижимого имущества в сфере общего образования</t>
  </si>
  <si>
    <t>09WE14П010</t>
  </si>
  <si>
    <t>20WD605180</t>
  </si>
  <si>
    <t>12</t>
  </si>
  <si>
    <t>Национальный проект "Туризм и индустрия гостеприимства"</t>
  </si>
  <si>
    <t>12.1</t>
  </si>
  <si>
    <t>03WJ153320</t>
  </si>
  <si>
    <t>Обеспечение поддержки реализации общественных инициатив, направленных на развитие туристической инфраструктуры</t>
  </si>
  <si>
    <t>03WJ253300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</si>
  <si>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</si>
  <si>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</si>
  <si>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12.2</t>
  </si>
  <si>
    <t>Повышение доступности туристических продуктов (Томская область)</t>
  </si>
  <si>
    <t>05WP252920</t>
  </si>
  <si>
    <t>07WN352272</t>
  </si>
  <si>
    <t>Оснащение оборудованием, мебелью, медицинскими и иными изделиями объектов нового строительства и реконструкции медицинских организаций</t>
  </si>
  <si>
    <t>15WG152421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</si>
  <si>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 за счет средств областного бюджета</t>
  </si>
  <si>
    <t>Бюджетные ассигнования на объекты капитального строительства государственной собственности в сфере здравоохранения</t>
  </si>
  <si>
    <t>07WN352271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</si>
  <si>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</si>
  <si>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</si>
  <si>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</si>
  <si>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</si>
  <si>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</si>
  <si>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</si>
  <si>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</si>
  <si>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</si>
  <si>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18WR153941</t>
  </si>
  <si>
    <t>Приведение в нормативное состояние искусственных дорожных сооружений в рамках реализации регионального проекта "Региональная и местная дорожная сеть"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</si>
  <si>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</si>
  <si>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</si>
  <si>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</si>
  <si>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</si>
  <si>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</si>
  <si>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</si>
  <si>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</si>
  <si>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</si>
  <si>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</si>
  <si>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</si>
  <si>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</si>
  <si>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</si>
  <si>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</si>
  <si>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</si>
  <si>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03WJ1RЕ300</t>
  </si>
  <si>
    <t>Обеспечение государственной поддержки общественных инициатив и проектов юридических лиц (за исключением некоммерческих организаций, являющихся государственными (муниципальными учреждениями) и индивидуальных предпринимателей, направленных на развитие туристской инфраструктуры</t>
  </si>
  <si>
    <t>03WJ1RЕ310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</si>
  <si>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</si>
  <si>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03WJ1RЕ320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</si>
  <si>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</si>
  <si>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</si>
  <si>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</si>
  <si>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</si>
  <si>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</si>
  <si>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</si>
  <si>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</si>
  <si>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</si>
  <si>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</si>
  <si>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</si>
  <si>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</si>
  <si>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</si>
  <si>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</si>
  <si>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</si>
  <si>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</si>
  <si>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</si>
  <si>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</si>
  <si>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</si>
  <si>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</si>
  <si>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</si>
  <si>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</si>
  <si>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</si>
  <si>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</si>
  <si>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</si>
  <si>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</si>
  <si>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</si>
  <si>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</si>
  <si>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</si>
  <si>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</si>
  <si>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</si>
  <si>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</si>
  <si>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</si>
  <si>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</si>
  <si>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</si>
  <si>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</si>
  <si>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</si>
  <si>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</si>
  <si>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</si>
  <si>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</si>
  <si>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</si>
  <si>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</si>
  <si>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</si>
  <si>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</si>
  <si>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</si>
  <si>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</si>
  <si>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</si>
  <si>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</si>
  <si>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</si>
  <si>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</si>
  <si>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19WF5А2430</t>
  </si>
  <si>
    <t>Строительство и реконструкция (модернизация) объектов питьевого водоснабжения в части средств, несофинансируемых из федерального бюджета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</si>
  <si>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</si>
  <si>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</si>
  <si>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</si>
  <si>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</si>
  <si>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</si>
  <si>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</si>
  <si>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</si>
  <si>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</si>
  <si>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</si>
  <si>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</si>
  <si>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</si>
  <si>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</si>
  <si>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</si>
  <si>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01.06.2024</t>
  </si>
  <si>
    <t>от     .06.2024 №50-02/18-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</si>
</sst>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11" fontId="5" fillId="3" borderId="4" xfId="0" applyNumberFormat="1" applyFont="1" applyFill="1" applyBorder="1" applyAlignment="1">
      <alignment horizontal="center" vertical="center"/>
    </xf>
    <xf numFmtId="11" fontId="5" fillId="0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wrapText="1"/>
    </xf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wrapText="1"/>
    </xf>
    <xf numFmtId="0" fontId="16" fillId="3" borderId="4" xfId="0" applyFont="1" applyFill="1" applyBorder="1" applyAlignment="1">
      <alignment horizontal="left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4" fontId="17" fillId="0" borderId="0" xfId="0" applyNumberFormat="1" applyFont="1" applyBorder="1" applyAlignment="1" applyProtection="1">
      <alignment horizontal="right"/>
    </xf>
    <xf numFmtId="0" fontId="2" fillId="0" borderId="0" xfId="0" applyFont="1" applyFill="1" applyBorder="1"/>
    <xf numFmtId="0" fontId="15" fillId="0" borderId="0" xfId="0" applyFont="1" applyBorder="1"/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83"/>
  <sheetViews>
    <sheetView tabSelected="1" zoomScale="60" zoomScaleNormal="60" zoomScaleSheetLayoutView="75" workbookViewId="0">
      <selection activeCell="I16" sqref="I16"/>
    </sheetView>
  </sheetViews>
  <sheetFormatPr defaultColWidth="9.140625" defaultRowHeight="15"/>
  <cols>
    <col min="1" max="1" width="6.42578125" style="2" customWidth="1"/>
    <col min="2" max="2" width="58.42578125" style="3" customWidth="1"/>
    <col min="3" max="3" width="8.140625" style="2" customWidth="1"/>
    <col min="4" max="4" width="23.85546875" style="2" customWidth="1"/>
    <col min="5" max="5" width="17.140625" style="2" customWidth="1"/>
    <col min="6" max="6" width="18.140625" style="2" customWidth="1"/>
    <col min="7" max="7" width="15.85546875" style="2" customWidth="1"/>
    <col min="8" max="8" width="18.28515625" style="2" customWidth="1"/>
    <col min="9" max="9" width="15.85546875" style="2" customWidth="1"/>
    <col min="10" max="11" width="16.28515625" style="2" customWidth="1"/>
    <col min="12" max="12" width="16.7109375" style="2" customWidth="1"/>
    <col min="13" max="13" width="15.28515625" style="2" customWidth="1"/>
    <col min="14" max="14" width="18" style="2" customWidth="1"/>
    <col min="15" max="15" width="16.140625" style="2" customWidth="1"/>
    <col min="16" max="16" width="16.28515625" style="2" customWidth="1"/>
    <col min="17" max="17" width="14.140625" style="2" customWidth="1"/>
    <col min="18" max="18" width="15.42578125" style="2" customWidth="1"/>
    <col min="19" max="19" width="16.42578125" style="2" customWidth="1"/>
    <col min="20" max="20" width="17" style="2" customWidth="1"/>
    <col min="21" max="21" width="14.140625" style="2" customWidth="1"/>
    <col min="22" max="22" width="12.5703125" style="2" customWidth="1"/>
    <col min="23" max="23" width="21.28515625" style="84" customWidth="1"/>
    <col min="24" max="24" width="19" style="84" customWidth="1"/>
    <col min="25" max="25" width="18.7109375" style="84" customWidth="1"/>
    <col min="26" max="26" width="23.42578125" style="84" bestFit="1" customWidth="1"/>
    <col min="27" max="27" width="18.28515625" style="84" bestFit="1" customWidth="1"/>
    <col min="28" max="101" width="9.140625" style="84"/>
    <col min="102" max="16384" width="9.140625" style="2"/>
  </cols>
  <sheetData>
    <row r="1" spans="1:27" ht="18.75"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73" t="s">
        <v>237</v>
      </c>
      <c r="T1" s="73"/>
      <c r="U1" s="73"/>
      <c r="V1"/>
      <c r="W1" s="108"/>
    </row>
    <row r="2" spans="1:27" ht="18" customHeight="1"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73" t="s">
        <v>238</v>
      </c>
      <c r="T2" s="73"/>
      <c r="U2" s="73"/>
      <c r="V2"/>
      <c r="W2" s="108"/>
    </row>
    <row r="3" spans="1:27" ht="20.25" hidden="1" customHeight="1"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73" t="s">
        <v>426</v>
      </c>
      <c r="T3" s="73"/>
      <c r="U3" s="73"/>
      <c r="V3"/>
      <c r="W3" s="108"/>
    </row>
    <row r="4" spans="1:27"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108"/>
    </row>
    <row r="5" spans="1:27" ht="15" customHeight="1">
      <c r="A5" s="117" t="s">
        <v>425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</row>
    <row r="6" spans="1:27" ht="37.5" customHeight="1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</row>
    <row r="7" spans="1:27">
      <c r="E7" s="4"/>
      <c r="G7" s="87"/>
      <c r="H7" s="87"/>
      <c r="I7" s="87"/>
      <c r="J7" s="87"/>
      <c r="K7" s="87"/>
      <c r="L7" s="87"/>
      <c r="M7" s="87"/>
      <c r="O7" s="87"/>
      <c r="S7" s="87"/>
      <c r="T7" s="74"/>
      <c r="U7" s="74" t="s">
        <v>141</v>
      </c>
    </row>
    <row r="8" spans="1:27" ht="16.5" customHeight="1">
      <c r="A8" s="118" t="s">
        <v>0</v>
      </c>
      <c r="B8" s="121" t="s">
        <v>1</v>
      </c>
      <c r="C8" s="118" t="s">
        <v>2</v>
      </c>
      <c r="D8" s="118" t="s">
        <v>3</v>
      </c>
      <c r="E8" s="118" t="s">
        <v>4</v>
      </c>
      <c r="F8" s="129" t="s">
        <v>172</v>
      </c>
      <c r="G8" s="130"/>
      <c r="H8" s="130"/>
      <c r="I8" s="130"/>
      <c r="J8" s="130"/>
      <c r="K8" s="130"/>
      <c r="L8" s="130"/>
      <c r="M8" s="131"/>
      <c r="N8" s="129" t="s">
        <v>231</v>
      </c>
      <c r="O8" s="130"/>
      <c r="P8" s="130"/>
      <c r="Q8" s="131"/>
      <c r="R8" s="132" t="s">
        <v>343</v>
      </c>
      <c r="S8" s="132"/>
      <c r="T8" s="132"/>
      <c r="U8" s="132"/>
      <c r="V8" s="133" t="s">
        <v>165</v>
      </c>
    </row>
    <row r="9" spans="1:27" ht="16.5" customHeight="1">
      <c r="A9" s="119"/>
      <c r="B9" s="122"/>
      <c r="C9" s="119"/>
      <c r="D9" s="119"/>
      <c r="E9" s="124"/>
      <c r="F9" s="126" t="s">
        <v>163</v>
      </c>
      <c r="G9" s="127"/>
      <c r="H9" s="127"/>
      <c r="I9" s="128"/>
      <c r="J9" s="126" t="s">
        <v>5</v>
      </c>
      <c r="K9" s="127"/>
      <c r="L9" s="127"/>
      <c r="M9" s="128"/>
      <c r="N9" s="126" t="s">
        <v>163</v>
      </c>
      <c r="O9" s="127"/>
      <c r="P9" s="127"/>
      <c r="Q9" s="128"/>
      <c r="R9" s="133" t="s">
        <v>163</v>
      </c>
      <c r="S9" s="133"/>
      <c r="T9" s="133"/>
      <c r="U9" s="133"/>
      <c r="V9" s="133"/>
    </row>
    <row r="10" spans="1:27" ht="92.25" customHeight="1">
      <c r="A10" s="120"/>
      <c r="B10" s="123"/>
      <c r="C10" s="120"/>
      <c r="D10" s="120"/>
      <c r="E10" s="125"/>
      <c r="F10" s="106" t="s">
        <v>6</v>
      </c>
      <c r="G10" s="114" t="s">
        <v>7</v>
      </c>
      <c r="H10" s="113" t="s">
        <v>8</v>
      </c>
      <c r="I10" s="113" t="s">
        <v>164</v>
      </c>
      <c r="J10" s="106" t="s">
        <v>6</v>
      </c>
      <c r="K10" s="114" t="s">
        <v>7</v>
      </c>
      <c r="L10" s="113" t="s">
        <v>8</v>
      </c>
      <c r="M10" s="113" t="s">
        <v>164</v>
      </c>
      <c r="N10" s="106" t="s">
        <v>6</v>
      </c>
      <c r="O10" s="113" t="s">
        <v>7</v>
      </c>
      <c r="P10" s="113" t="s">
        <v>8</v>
      </c>
      <c r="Q10" s="113" t="s">
        <v>162</v>
      </c>
      <c r="R10" s="106" t="s">
        <v>6</v>
      </c>
      <c r="S10" s="107" t="s">
        <v>7</v>
      </c>
      <c r="T10" s="104" t="s">
        <v>8</v>
      </c>
      <c r="U10" s="113" t="s">
        <v>162</v>
      </c>
      <c r="V10" s="133"/>
      <c r="W10" s="109"/>
      <c r="X10" s="109"/>
      <c r="Y10" s="109"/>
      <c r="Z10" s="109"/>
      <c r="AA10" s="109"/>
    </row>
    <row r="11" spans="1:27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106">
        <v>6</v>
      </c>
      <c r="G11" s="114">
        <v>7</v>
      </c>
      <c r="H11" s="113">
        <v>8</v>
      </c>
      <c r="I11" s="113">
        <v>9</v>
      </c>
      <c r="J11" s="106">
        <v>10</v>
      </c>
      <c r="K11" s="114">
        <v>11</v>
      </c>
      <c r="L11" s="113">
        <v>12</v>
      </c>
      <c r="M11" s="113">
        <v>13</v>
      </c>
      <c r="N11" s="106">
        <v>10</v>
      </c>
      <c r="O11" s="113">
        <v>11</v>
      </c>
      <c r="P11" s="113">
        <v>12</v>
      </c>
      <c r="Q11" s="113">
        <v>13</v>
      </c>
      <c r="R11" s="106">
        <v>14</v>
      </c>
      <c r="S11" s="107">
        <v>15</v>
      </c>
      <c r="T11" s="104">
        <v>16</v>
      </c>
      <c r="U11" s="113">
        <v>17</v>
      </c>
      <c r="V11" s="6">
        <v>22</v>
      </c>
      <c r="W11" s="83"/>
      <c r="X11" s="110"/>
      <c r="Y11" s="110"/>
      <c r="Z11" s="110"/>
      <c r="AA11" s="109"/>
    </row>
    <row r="12" spans="1:27" ht="19.5">
      <c r="A12" s="10"/>
      <c r="B12" s="11" t="s">
        <v>10</v>
      </c>
      <c r="C12" s="9"/>
      <c r="D12" s="9"/>
      <c r="E12" s="9"/>
      <c r="F12" s="68">
        <f>G12+H12+I12</f>
        <v>19773869.5</v>
      </c>
      <c r="G12" s="68">
        <f>G13+G44+G73+G106+G113+G130+G147+G166+G190+G209+G216+G221+G231+G235</f>
        <v>7382176.5</v>
      </c>
      <c r="H12" s="68">
        <f>H13+H44+H73+H106+H113+H130+H147+H166+H190+H209+H216+H221+H231+H235</f>
        <v>11574157.9</v>
      </c>
      <c r="I12" s="68">
        <f>I13+I44+I73+I106+I113+I130+I147+I166+I190+I209+I216+I221+I231+I235</f>
        <v>817535.1</v>
      </c>
      <c r="J12" s="70">
        <f>K12+L12+M12</f>
        <v>5926180.9000000004</v>
      </c>
      <c r="K12" s="70">
        <f>K13+K44+K73+K106+K113+K130+K147+K166+K190+K209+K216+K221+K231+K235</f>
        <v>1009375.9</v>
      </c>
      <c r="L12" s="70">
        <f>L13+L44+L73+L106+L113+L130+L147+L166+L190+L209+L216+L221+L231+L235</f>
        <v>4519999.0999999996</v>
      </c>
      <c r="M12" s="70">
        <f>M13+M44+M73+M106+M113+M130+M147+M166+M190+M209+M216+M221+M231+M235</f>
        <v>396805.9</v>
      </c>
      <c r="N12" s="68">
        <f>O12+P12+Q12</f>
        <v>12333155.4</v>
      </c>
      <c r="O12" s="68">
        <f>O13+O44+O73+O106+O113+O130+O147+O166+O190+O209+O216+O221+O231+O235</f>
        <v>4278684</v>
      </c>
      <c r="P12" s="68">
        <f>P13+P44+P73+P106+P113+P130+P147+P166+P190+P209+P216+P221+P231+P235</f>
        <v>7760763.9000000004</v>
      </c>
      <c r="Q12" s="68">
        <f>Q13+Q44+Q73+Q106+Q113+Q130+Q147+Q166+Q190+Q209+Q216+Q221+Q231+Q235</f>
        <v>293707.5</v>
      </c>
      <c r="R12" s="71">
        <f>S12+T12+U12</f>
        <v>8598589.8000000007</v>
      </c>
      <c r="S12" s="71">
        <f>S13+S44+S73+S106+S113+S130+S147+S166+S190+S209+S216+S221+S231+S235</f>
        <v>3332526.1</v>
      </c>
      <c r="T12" s="71">
        <f>T13+T44+T73+T106+T113+T130+T147+T166+T190+T209+T216+T221+T231+T235</f>
        <v>4974208.0999999996</v>
      </c>
      <c r="U12" s="71">
        <f>U13+U44+U73+U106+U113+U130+U147+U166+U190+U209+U216+U221+U231+U235</f>
        <v>291855.59999999998</v>
      </c>
      <c r="V12" s="12">
        <f>J12/F12</f>
        <v>0.3</v>
      </c>
      <c r="W12" s="109"/>
      <c r="X12" s="83"/>
      <c r="Y12" s="83"/>
      <c r="Z12" s="83"/>
      <c r="AA12" s="83"/>
    </row>
    <row r="13" spans="1:27" ht="18.75">
      <c r="A13" s="13">
        <v>1</v>
      </c>
      <c r="B13" s="14" t="s">
        <v>11</v>
      </c>
      <c r="C13" s="15" t="s">
        <v>12</v>
      </c>
      <c r="D13" s="15" t="s">
        <v>12</v>
      </c>
      <c r="E13" s="15" t="s">
        <v>12</v>
      </c>
      <c r="F13" s="35">
        <f t="shared" ref="F13:F48" si="0">G13+H13+I13</f>
        <v>553182</v>
      </c>
      <c r="G13" s="35">
        <f>G15+G33+G37+G21</f>
        <v>210884</v>
      </c>
      <c r="H13" s="35">
        <f t="shared" ref="H13" si="1">H15+H33+H37+H21</f>
        <v>324842.09999999998</v>
      </c>
      <c r="I13" s="35">
        <f>I15+I33+I37+I21</f>
        <v>17455.900000000001</v>
      </c>
      <c r="J13" s="16">
        <f>K13+L13+M13</f>
        <v>185138.6</v>
      </c>
      <c r="K13" s="16">
        <f>K15+K21+K33+K37</f>
        <v>92253.8</v>
      </c>
      <c r="L13" s="16">
        <f>L15+L21+L33+L37</f>
        <v>84540.4</v>
      </c>
      <c r="M13" s="16">
        <f t="shared" ref="M13" si="2">M15+M21+M33+M37</f>
        <v>8344.4</v>
      </c>
      <c r="N13" s="35">
        <f t="shared" ref="N13" si="3">O13+P13+Q13</f>
        <v>273686.59999999998</v>
      </c>
      <c r="O13" s="35">
        <f>O15+O33+O37+O21</f>
        <v>168345.8</v>
      </c>
      <c r="P13" s="35">
        <f t="shared" ref="P13:Q13" si="4">P15+P33+P37+P21</f>
        <v>91993</v>
      </c>
      <c r="Q13" s="35">
        <f t="shared" si="4"/>
        <v>13347.8</v>
      </c>
      <c r="R13" s="76">
        <f t="shared" ref="R13" si="5">S13+T13+U13</f>
        <v>493617.4</v>
      </c>
      <c r="S13" s="76">
        <f>S15+S33+S37+S21</f>
        <v>189140.9</v>
      </c>
      <c r="T13" s="76">
        <f t="shared" ref="T13:U13" si="6">T15+T33+T37+T21</f>
        <v>291151</v>
      </c>
      <c r="U13" s="76">
        <f t="shared" si="6"/>
        <v>13325.5</v>
      </c>
      <c r="V13" s="17">
        <f t="shared" ref="V13:V94" si="7">J13/F13</f>
        <v>0.33500000000000002</v>
      </c>
      <c r="W13" s="86"/>
      <c r="X13" s="86"/>
      <c r="Y13" s="86"/>
      <c r="Z13" s="86"/>
      <c r="AA13" s="85"/>
    </row>
    <row r="14" spans="1:27" ht="18.75">
      <c r="A14" s="18"/>
      <c r="B14" s="30" t="s">
        <v>14</v>
      </c>
      <c r="C14" s="23"/>
      <c r="D14" s="23"/>
      <c r="E14" s="23"/>
      <c r="F14" s="21"/>
      <c r="G14" s="57"/>
      <c r="H14" s="57"/>
      <c r="I14" s="57"/>
      <c r="J14" s="21"/>
      <c r="K14" s="57"/>
      <c r="L14" s="57"/>
      <c r="M14" s="57"/>
      <c r="N14" s="21"/>
      <c r="O14" s="57"/>
      <c r="P14" s="57"/>
      <c r="Q14" s="57"/>
      <c r="R14" s="21"/>
      <c r="S14" s="57"/>
      <c r="T14" s="57"/>
      <c r="U14" s="57"/>
      <c r="V14" s="24"/>
      <c r="W14" s="109"/>
      <c r="X14" s="109"/>
      <c r="Y14" s="109"/>
      <c r="Z14" s="109"/>
      <c r="AA14" s="86"/>
    </row>
    <row r="15" spans="1:27" ht="18.75">
      <c r="A15" s="7" t="s">
        <v>13</v>
      </c>
      <c r="B15" s="38" t="s">
        <v>305</v>
      </c>
      <c r="C15" s="20" t="s">
        <v>12</v>
      </c>
      <c r="D15" s="20" t="s">
        <v>12</v>
      </c>
      <c r="E15" s="20" t="s">
        <v>12</v>
      </c>
      <c r="F15" s="21">
        <f>G15+H15+I15</f>
        <v>8937.1</v>
      </c>
      <c r="G15" s="21">
        <f>SUM(G17:G20)</f>
        <v>268.2</v>
      </c>
      <c r="H15" s="21">
        <f>SUM(H17:H20)</f>
        <v>8668.9</v>
      </c>
      <c r="I15" s="21">
        <f t="shared" ref="I15" si="8">SUM(I19:I20)</f>
        <v>0</v>
      </c>
      <c r="J15" s="21">
        <f>K15+L15+M15</f>
        <v>0</v>
      </c>
      <c r="K15" s="21">
        <f>K17+K18+K19+K20</f>
        <v>0</v>
      </c>
      <c r="L15" s="21">
        <f>L17+L19+L20+L18</f>
        <v>0</v>
      </c>
      <c r="M15" s="21">
        <f t="shared" ref="M15" si="9">M17+M19+M20</f>
        <v>0</v>
      </c>
      <c r="N15" s="21">
        <f t="shared" ref="N15" si="10">O15+P15+Q15</f>
        <v>127.6</v>
      </c>
      <c r="O15" s="21">
        <f>SUM(O17:O20)</f>
        <v>127.6</v>
      </c>
      <c r="P15" s="21">
        <f t="shared" ref="P15:Q15" si="11">SUM(P17:P20)</f>
        <v>0</v>
      </c>
      <c r="Q15" s="21">
        <f t="shared" si="11"/>
        <v>0</v>
      </c>
      <c r="R15" s="21">
        <f t="shared" ref="R15" si="12">S15+T15+U15</f>
        <v>127.6</v>
      </c>
      <c r="S15" s="21">
        <f>SUM(S17:S20)</f>
        <v>127.6</v>
      </c>
      <c r="T15" s="21">
        <f t="shared" ref="T15:U15" si="13">SUM(T17:T20)</f>
        <v>0</v>
      </c>
      <c r="U15" s="21">
        <f t="shared" si="13"/>
        <v>0</v>
      </c>
      <c r="V15" s="28">
        <f t="shared" si="7"/>
        <v>0</v>
      </c>
    </row>
    <row r="16" spans="1:27" ht="18.75">
      <c r="A16" s="29"/>
      <c r="B16" s="30" t="s">
        <v>14</v>
      </c>
      <c r="C16" s="23"/>
      <c r="D16" s="23"/>
      <c r="E16" s="23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8"/>
    </row>
    <row r="17" spans="1:24" ht="151.5" customHeight="1">
      <c r="A17" s="29"/>
      <c r="B17" s="88" t="s">
        <v>111</v>
      </c>
      <c r="C17" s="60" t="s">
        <v>192</v>
      </c>
      <c r="D17" s="61" t="s">
        <v>413</v>
      </c>
      <c r="E17" s="25" t="s">
        <v>112</v>
      </c>
      <c r="F17" s="21">
        <f t="shared" ref="F17" si="14">G17+H17+I17</f>
        <v>0</v>
      </c>
      <c r="G17" s="57">
        <v>0</v>
      </c>
      <c r="H17" s="57">
        <v>0</v>
      </c>
      <c r="I17" s="21"/>
      <c r="J17" s="21">
        <f>K17+L17+M17</f>
        <v>0</v>
      </c>
      <c r="K17" s="57"/>
      <c r="L17" s="57">
        <v>0</v>
      </c>
      <c r="M17" s="57"/>
      <c r="N17" s="21">
        <f t="shared" ref="N17:N32" si="15">O17+P17+Q17</f>
        <v>0</v>
      </c>
      <c r="O17" s="21"/>
      <c r="P17" s="21"/>
      <c r="Q17" s="21"/>
      <c r="R17" s="21">
        <f t="shared" ref="R17:R32" si="16">S17+T17+U17</f>
        <v>0</v>
      </c>
      <c r="S17" s="21"/>
      <c r="T17" s="21"/>
      <c r="U17" s="21"/>
      <c r="V17" s="28" t="e">
        <f t="shared" si="7"/>
        <v>#DIV/0!</v>
      </c>
    </row>
    <row r="18" spans="1:24" ht="147" customHeight="1">
      <c r="A18" s="29"/>
      <c r="B18" s="88" t="s">
        <v>362</v>
      </c>
      <c r="C18" s="60" t="s">
        <v>243</v>
      </c>
      <c r="D18" s="61" t="s">
        <v>244</v>
      </c>
      <c r="E18" s="25" t="s">
        <v>325</v>
      </c>
      <c r="F18" s="21">
        <f>G18+H18+I18</f>
        <v>8937.1</v>
      </c>
      <c r="G18" s="57">
        <v>268.2</v>
      </c>
      <c r="H18" s="57">
        <v>8668.9</v>
      </c>
      <c r="I18" s="21"/>
      <c r="J18" s="21">
        <f>K18+L18+M18</f>
        <v>0</v>
      </c>
      <c r="K18" s="57">
        <v>0</v>
      </c>
      <c r="L18" s="57">
        <v>0</v>
      </c>
      <c r="M18" s="57"/>
      <c r="N18" s="21">
        <f t="shared" si="15"/>
        <v>127.6</v>
      </c>
      <c r="O18" s="57">
        <v>127.6</v>
      </c>
      <c r="P18" s="21"/>
      <c r="Q18" s="21"/>
      <c r="R18" s="21">
        <f t="shared" si="16"/>
        <v>127.6</v>
      </c>
      <c r="S18" s="57">
        <v>127.6</v>
      </c>
      <c r="T18" s="21"/>
      <c r="U18" s="21"/>
      <c r="V18" s="28">
        <f t="shared" si="7"/>
        <v>0</v>
      </c>
      <c r="W18" s="93"/>
      <c r="X18" s="93"/>
    </row>
    <row r="19" spans="1:24" ht="87" customHeight="1">
      <c r="A19" s="29"/>
      <c r="B19" s="49" t="s">
        <v>241</v>
      </c>
      <c r="C19" s="25" t="s">
        <v>243</v>
      </c>
      <c r="D19" s="26" t="s">
        <v>244</v>
      </c>
      <c r="E19" s="25" t="s">
        <v>239</v>
      </c>
      <c r="F19" s="21">
        <f t="shared" ref="F19:F20" si="17">G19+H19+I19</f>
        <v>0</v>
      </c>
      <c r="G19" s="57">
        <v>0</v>
      </c>
      <c r="H19" s="57">
        <v>0</v>
      </c>
      <c r="I19" s="21"/>
      <c r="J19" s="21">
        <f t="shared" ref="J19:J20" si="18">K19+L19+M19</f>
        <v>0</v>
      </c>
      <c r="K19" s="57">
        <v>0</v>
      </c>
      <c r="L19" s="57">
        <v>0</v>
      </c>
      <c r="M19" s="57"/>
      <c r="N19" s="21">
        <f t="shared" si="15"/>
        <v>0</v>
      </c>
      <c r="O19" s="21"/>
      <c r="P19" s="21"/>
      <c r="Q19" s="21"/>
      <c r="R19" s="21">
        <f t="shared" si="16"/>
        <v>0</v>
      </c>
      <c r="S19" s="21"/>
      <c r="T19" s="21"/>
      <c r="U19" s="21"/>
      <c r="V19" s="28" t="e">
        <f t="shared" si="7"/>
        <v>#DIV/0!</v>
      </c>
      <c r="W19" s="93"/>
      <c r="X19" s="93"/>
    </row>
    <row r="20" spans="1:24" ht="86.25" customHeight="1">
      <c r="A20" s="29"/>
      <c r="B20" s="49" t="s">
        <v>242</v>
      </c>
      <c r="C20" s="25" t="s">
        <v>243</v>
      </c>
      <c r="D20" s="26" t="s">
        <v>244</v>
      </c>
      <c r="E20" s="25" t="s">
        <v>240</v>
      </c>
      <c r="F20" s="21">
        <f t="shared" si="17"/>
        <v>0</v>
      </c>
      <c r="G20" s="57">
        <v>0</v>
      </c>
      <c r="H20" s="57">
        <v>0</v>
      </c>
      <c r="I20" s="21"/>
      <c r="J20" s="21">
        <f t="shared" si="18"/>
        <v>0</v>
      </c>
      <c r="K20" s="57">
        <v>0</v>
      </c>
      <c r="L20" s="57">
        <v>0</v>
      </c>
      <c r="M20" s="57"/>
      <c r="N20" s="21">
        <f t="shared" si="15"/>
        <v>0</v>
      </c>
      <c r="O20" s="21"/>
      <c r="P20" s="21"/>
      <c r="Q20" s="21"/>
      <c r="R20" s="21">
        <f t="shared" si="16"/>
        <v>0</v>
      </c>
      <c r="S20" s="21"/>
      <c r="T20" s="21"/>
      <c r="U20" s="21"/>
      <c r="V20" s="28" t="e">
        <f t="shared" si="7"/>
        <v>#DIV/0!</v>
      </c>
      <c r="W20" s="93"/>
      <c r="X20" s="93"/>
    </row>
    <row r="21" spans="1:24" ht="38.25" customHeight="1">
      <c r="A21" s="18" t="s">
        <v>18</v>
      </c>
      <c r="B21" s="38" t="s">
        <v>19</v>
      </c>
      <c r="C21" s="25"/>
      <c r="D21" s="26"/>
      <c r="E21" s="25"/>
      <c r="F21" s="21">
        <f>G21+H21+I21</f>
        <v>197086.6</v>
      </c>
      <c r="G21" s="21">
        <f>SUM(G23:G32)</f>
        <v>173869</v>
      </c>
      <c r="H21" s="21">
        <f t="shared" ref="H21:I21" si="19">SUM(H23:H32)</f>
        <v>5761.7</v>
      </c>
      <c r="I21" s="21">
        <f t="shared" si="19"/>
        <v>17455.900000000001</v>
      </c>
      <c r="J21" s="21">
        <f>K21+L21+M21</f>
        <v>93138.8</v>
      </c>
      <c r="K21" s="105">
        <f>K23+K25+K27+K30+K31+K32+K24+K26+K28</f>
        <v>84794.4</v>
      </c>
      <c r="L21" s="105">
        <f t="shared" ref="L21:M21" si="20">L23+L25+L27+L30+L31+L32+L24+L26+L28</f>
        <v>0</v>
      </c>
      <c r="M21" s="105">
        <f t="shared" si="20"/>
        <v>8344.4</v>
      </c>
      <c r="N21" s="21">
        <f>O21+P21+Q21</f>
        <v>173580.1</v>
      </c>
      <c r="O21" s="21">
        <f>SUM(O23:O32)</f>
        <v>160232.29999999999</v>
      </c>
      <c r="P21" s="21">
        <f t="shared" ref="P21:Q21" si="21">SUM(P23:P32)</f>
        <v>0</v>
      </c>
      <c r="Q21" s="21">
        <f t="shared" si="21"/>
        <v>13347.8</v>
      </c>
      <c r="R21" s="21">
        <f t="shared" si="16"/>
        <v>173557.8</v>
      </c>
      <c r="S21" s="21">
        <f>SUM(S23:S32)</f>
        <v>160232.29999999999</v>
      </c>
      <c r="T21" s="21">
        <f t="shared" ref="T21:U21" si="22">SUM(T23:T32)</f>
        <v>0</v>
      </c>
      <c r="U21" s="21">
        <f t="shared" si="22"/>
        <v>13325.5</v>
      </c>
      <c r="V21" s="28">
        <f t="shared" si="7"/>
        <v>0.47299999999999998</v>
      </c>
    </row>
    <row r="22" spans="1:24" ht="18" customHeight="1">
      <c r="B22" s="30" t="s">
        <v>14</v>
      </c>
      <c r="C22" s="25"/>
      <c r="D22" s="26"/>
      <c r="E22" s="25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8"/>
    </row>
    <row r="23" spans="1:24" ht="174" customHeight="1">
      <c r="A23" s="29"/>
      <c r="B23" s="58" t="s">
        <v>22</v>
      </c>
      <c r="C23" s="25" t="s">
        <v>233</v>
      </c>
      <c r="D23" s="26" t="s">
        <v>21</v>
      </c>
      <c r="E23" s="25" t="s">
        <v>126</v>
      </c>
      <c r="F23" s="21">
        <f>G23+H23+I23</f>
        <v>8145.6</v>
      </c>
      <c r="G23" s="57">
        <v>6142.5</v>
      </c>
      <c r="H23" s="57"/>
      <c r="I23" s="57">
        <v>2003.1</v>
      </c>
      <c r="J23" s="21">
        <f>K23+L23+M23</f>
        <v>6415.6</v>
      </c>
      <c r="K23" s="57">
        <v>6142.5</v>
      </c>
      <c r="L23" s="57"/>
      <c r="M23" s="57">
        <v>273.10000000000002</v>
      </c>
      <c r="N23" s="21">
        <f t="shared" si="15"/>
        <v>1147.3</v>
      </c>
      <c r="O23" s="57">
        <v>0</v>
      </c>
      <c r="P23" s="57"/>
      <c r="Q23" s="57">
        <v>1147.3</v>
      </c>
      <c r="R23" s="21">
        <f t="shared" si="16"/>
        <v>1283.9000000000001</v>
      </c>
      <c r="S23" s="57">
        <v>0</v>
      </c>
      <c r="T23" s="57"/>
      <c r="U23" s="116">
        <v>1283.9000000000001</v>
      </c>
      <c r="V23" s="28">
        <f t="shared" si="7"/>
        <v>0.78800000000000003</v>
      </c>
    </row>
    <row r="24" spans="1:24" ht="174" customHeight="1">
      <c r="A24" s="29"/>
      <c r="B24" s="58" t="s">
        <v>22</v>
      </c>
      <c r="C24" s="63" t="s">
        <v>419</v>
      </c>
      <c r="D24" s="99" t="s">
        <v>420</v>
      </c>
      <c r="E24" s="63" t="s">
        <v>126</v>
      </c>
      <c r="F24" s="21">
        <f>G24+H24+I24</f>
        <v>14332.5</v>
      </c>
      <c r="G24" s="57">
        <v>14332.5</v>
      </c>
      <c r="H24" s="57"/>
      <c r="I24" s="57"/>
      <c r="J24" s="21">
        <f>K24+L24+M24</f>
        <v>0</v>
      </c>
      <c r="K24" s="57"/>
      <c r="L24" s="57"/>
      <c r="M24" s="57"/>
      <c r="N24" s="21">
        <f t="shared" si="15"/>
        <v>20475</v>
      </c>
      <c r="O24" s="57">
        <v>20475</v>
      </c>
      <c r="P24" s="57"/>
      <c r="Q24" s="57"/>
      <c r="R24" s="21">
        <f t="shared" si="16"/>
        <v>20475</v>
      </c>
      <c r="S24" s="57">
        <v>20475</v>
      </c>
      <c r="T24" s="57"/>
      <c r="U24" s="116"/>
      <c r="V24" s="28">
        <f t="shared" si="7"/>
        <v>0</v>
      </c>
    </row>
    <row r="25" spans="1:24" ht="102" customHeight="1">
      <c r="A25" s="29"/>
      <c r="B25" s="31" t="s">
        <v>124</v>
      </c>
      <c r="C25" s="63" t="s">
        <v>233</v>
      </c>
      <c r="D25" s="99" t="s">
        <v>21</v>
      </c>
      <c r="E25" s="63" t="s">
        <v>123</v>
      </c>
      <c r="F25" s="21">
        <f t="shared" si="0"/>
        <v>3627.1</v>
      </c>
      <c r="G25" s="57">
        <v>2002.9</v>
      </c>
      <c r="H25" s="57"/>
      <c r="I25" s="115">
        <v>1624.2</v>
      </c>
      <c r="J25" s="21">
        <f t="shared" ref="J25:J32" si="23">K25+L25+M25</f>
        <v>2688.8</v>
      </c>
      <c r="K25" s="57">
        <v>2002.9</v>
      </c>
      <c r="L25" s="57"/>
      <c r="M25" s="57">
        <v>685.9</v>
      </c>
      <c r="N25" s="21">
        <f t="shared" si="15"/>
        <v>1613.4</v>
      </c>
      <c r="O25" s="57">
        <v>0</v>
      </c>
      <c r="P25" s="57"/>
      <c r="Q25" s="57">
        <v>1613.4</v>
      </c>
      <c r="R25" s="21">
        <f t="shared" si="16"/>
        <v>1623.4</v>
      </c>
      <c r="S25" s="57">
        <v>0</v>
      </c>
      <c r="T25" s="57"/>
      <c r="U25" s="57">
        <v>1623.4</v>
      </c>
      <c r="V25" s="89">
        <f t="shared" si="7"/>
        <v>0.74099999999999999</v>
      </c>
    </row>
    <row r="26" spans="1:24" ht="102" customHeight="1">
      <c r="A26" s="29"/>
      <c r="B26" s="31" t="s">
        <v>421</v>
      </c>
      <c r="C26" s="63" t="s">
        <v>419</v>
      </c>
      <c r="D26" s="99" t="s">
        <v>420</v>
      </c>
      <c r="E26" s="63" t="s">
        <v>123</v>
      </c>
      <c r="F26" s="21">
        <f t="shared" si="0"/>
        <v>27997.1</v>
      </c>
      <c r="G26" s="57">
        <v>27997.1</v>
      </c>
      <c r="H26" s="57"/>
      <c r="I26" s="115"/>
      <c r="J26" s="21">
        <f t="shared" si="23"/>
        <v>27997.1</v>
      </c>
      <c r="K26" s="57">
        <v>27997.1</v>
      </c>
      <c r="L26" s="57"/>
      <c r="M26" s="57"/>
      <c r="N26" s="21">
        <f t="shared" si="15"/>
        <v>30000</v>
      </c>
      <c r="O26" s="57">
        <v>30000</v>
      </c>
      <c r="P26" s="57"/>
      <c r="Q26" s="57"/>
      <c r="R26" s="21">
        <f t="shared" si="16"/>
        <v>30000</v>
      </c>
      <c r="S26" s="57">
        <v>30000</v>
      </c>
      <c r="T26" s="57"/>
      <c r="U26" s="57"/>
      <c r="V26" s="89">
        <f t="shared" si="7"/>
        <v>1</v>
      </c>
    </row>
    <row r="27" spans="1:24" ht="101.25" customHeight="1">
      <c r="A27" s="29"/>
      <c r="B27" s="31" t="s">
        <v>23</v>
      </c>
      <c r="C27" s="63" t="s">
        <v>233</v>
      </c>
      <c r="D27" s="99" t="s">
        <v>21</v>
      </c>
      <c r="E27" s="63" t="s">
        <v>125</v>
      </c>
      <c r="F27" s="21">
        <f t="shared" si="0"/>
        <v>34263.4</v>
      </c>
      <c r="G27" s="57">
        <v>20645.400000000001</v>
      </c>
      <c r="H27" s="57"/>
      <c r="I27" s="57">
        <v>13618</v>
      </c>
      <c r="J27" s="21">
        <f>K27+L27+M27</f>
        <v>28030.799999999999</v>
      </c>
      <c r="K27" s="57">
        <v>20645.400000000001</v>
      </c>
      <c r="L27" s="57"/>
      <c r="M27" s="57">
        <v>7385.4</v>
      </c>
      <c r="N27" s="21">
        <f t="shared" si="15"/>
        <v>10567</v>
      </c>
      <c r="O27" s="57">
        <v>0</v>
      </c>
      <c r="P27" s="57"/>
      <c r="Q27" s="57">
        <v>10567</v>
      </c>
      <c r="R27" s="21">
        <f t="shared" si="16"/>
        <v>10408.1</v>
      </c>
      <c r="S27" s="57">
        <v>0</v>
      </c>
      <c r="T27" s="57"/>
      <c r="U27" s="57">
        <v>10408.1</v>
      </c>
      <c r="V27" s="28">
        <f t="shared" si="7"/>
        <v>0.81799999999999995</v>
      </c>
    </row>
    <row r="28" spans="1:24" ht="61.5" customHeight="1">
      <c r="A28" s="29"/>
      <c r="B28" s="31" t="s">
        <v>23</v>
      </c>
      <c r="C28" s="63" t="s">
        <v>419</v>
      </c>
      <c r="D28" s="99" t="s">
        <v>420</v>
      </c>
      <c r="E28" s="63" t="s">
        <v>125</v>
      </c>
      <c r="F28" s="21">
        <f t="shared" si="0"/>
        <v>89111.9</v>
      </c>
      <c r="G28" s="57">
        <v>89111.9</v>
      </c>
      <c r="H28" s="57"/>
      <c r="I28" s="57"/>
      <c r="J28" s="21">
        <f>K28+L28+M28</f>
        <v>28006.5</v>
      </c>
      <c r="K28" s="57">
        <v>28006.5</v>
      </c>
      <c r="L28" s="57"/>
      <c r="M28" s="57"/>
      <c r="N28" s="21">
        <f t="shared" si="15"/>
        <v>109757.3</v>
      </c>
      <c r="O28" s="57">
        <v>109757.3</v>
      </c>
      <c r="P28" s="57"/>
      <c r="Q28" s="57"/>
      <c r="R28" s="21">
        <f t="shared" si="16"/>
        <v>109757.3</v>
      </c>
      <c r="S28" s="57">
        <v>109757.3</v>
      </c>
      <c r="T28" s="57"/>
      <c r="U28" s="57"/>
      <c r="V28" s="28">
        <f t="shared" si="7"/>
        <v>0.314</v>
      </c>
    </row>
    <row r="29" spans="1:24" ht="73.5" customHeight="1">
      <c r="A29" s="29"/>
      <c r="B29" s="31" t="s">
        <v>371</v>
      </c>
      <c r="C29" s="63" t="s">
        <v>174</v>
      </c>
      <c r="D29" s="99" t="s">
        <v>16</v>
      </c>
      <c r="E29" s="63" t="s">
        <v>370</v>
      </c>
      <c r="F29" s="21">
        <f t="shared" si="0"/>
        <v>10080</v>
      </c>
      <c r="G29" s="57">
        <v>10080</v>
      </c>
      <c r="H29" s="57"/>
      <c r="I29" s="57"/>
      <c r="J29" s="21">
        <f t="shared" si="23"/>
        <v>0</v>
      </c>
      <c r="K29" s="57"/>
      <c r="L29" s="57"/>
      <c r="M29" s="57"/>
      <c r="N29" s="21">
        <f t="shared" si="15"/>
        <v>0</v>
      </c>
      <c r="O29" s="57"/>
      <c r="P29" s="57"/>
      <c r="Q29" s="57"/>
      <c r="R29" s="21">
        <f t="shared" si="16"/>
        <v>0</v>
      </c>
      <c r="S29" s="57"/>
      <c r="T29" s="57"/>
      <c r="U29" s="57"/>
      <c r="V29" s="28">
        <f t="shared" si="7"/>
        <v>0</v>
      </c>
    </row>
    <row r="30" spans="1:24" ht="92.25" customHeight="1">
      <c r="A30" s="29"/>
      <c r="B30" s="31" t="s">
        <v>105</v>
      </c>
      <c r="C30" s="63" t="s">
        <v>419</v>
      </c>
      <c r="D30" s="99" t="s">
        <v>420</v>
      </c>
      <c r="E30" s="63" t="s">
        <v>106</v>
      </c>
      <c r="F30" s="21">
        <f t="shared" si="0"/>
        <v>8004.6</v>
      </c>
      <c r="G30" s="57">
        <v>3000</v>
      </c>
      <c r="H30" s="57">
        <v>4794</v>
      </c>
      <c r="I30" s="57">
        <v>210.6</v>
      </c>
      <c r="J30" s="21">
        <f t="shared" si="23"/>
        <v>0</v>
      </c>
      <c r="K30" s="57">
        <v>0</v>
      </c>
      <c r="L30" s="57">
        <v>0</v>
      </c>
      <c r="M30" s="57">
        <v>0</v>
      </c>
      <c r="N30" s="21">
        <f t="shared" si="15"/>
        <v>20.100000000000001</v>
      </c>
      <c r="O30" s="57">
        <v>0</v>
      </c>
      <c r="P30" s="57">
        <v>0</v>
      </c>
      <c r="Q30" s="57">
        <v>20.100000000000001</v>
      </c>
      <c r="R30" s="21">
        <f t="shared" si="16"/>
        <v>10.1</v>
      </c>
      <c r="S30" s="57">
        <v>0</v>
      </c>
      <c r="T30" s="57"/>
      <c r="U30" s="57">
        <v>10.1</v>
      </c>
      <c r="V30" s="28">
        <f t="shared" si="7"/>
        <v>0</v>
      </c>
    </row>
    <row r="31" spans="1:24" ht="104.25" customHeight="1">
      <c r="A31" s="29"/>
      <c r="B31" s="31" t="s">
        <v>20</v>
      </c>
      <c r="C31" s="63" t="s">
        <v>233</v>
      </c>
      <c r="D31" s="99" t="s">
        <v>21</v>
      </c>
      <c r="E31" s="63" t="s">
        <v>107</v>
      </c>
      <c r="F31" s="21">
        <f t="shared" si="0"/>
        <v>0</v>
      </c>
      <c r="G31" s="57">
        <v>0</v>
      </c>
      <c r="H31" s="57">
        <v>0</v>
      </c>
      <c r="I31" s="57">
        <v>0</v>
      </c>
      <c r="J31" s="21">
        <f t="shared" si="23"/>
        <v>0</v>
      </c>
      <c r="K31" s="57">
        <v>0</v>
      </c>
      <c r="L31" s="57">
        <v>0</v>
      </c>
      <c r="M31" s="57">
        <v>0</v>
      </c>
      <c r="N31" s="21">
        <f t="shared" si="15"/>
        <v>0</v>
      </c>
      <c r="O31" s="57">
        <v>0</v>
      </c>
      <c r="P31" s="57"/>
      <c r="Q31" s="57"/>
      <c r="R31" s="21">
        <f t="shared" si="16"/>
        <v>0</v>
      </c>
      <c r="S31" s="57">
        <v>0</v>
      </c>
      <c r="T31" s="57"/>
      <c r="U31" s="116"/>
      <c r="V31" s="28" t="e">
        <f t="shared" si="7"/>
        <v>#DIV/0!</v>
      </c>
    </row>
    <row r="32" spans="1:24" ht="74.25" customHeight="1">
      <c r="A32" s="29"/>
      <c r="B32" s="31" t="s">
        <v>108</v>
      </c>
      <c r="C32" s="63" t="s">
        <v>419</v>
      </c>
      <c r="D32" s="99" t="s">
        <v>420</v>
      </c>
      <c r="E32" s="63" t="s">
        <v>109</v>
      </c>
      <c r="F32" s="21">
        <f t="shared" si="0"/>
        <v>1524.4</v>
      </c>
      <c r="G32" s="57">
        <v>556.70000000000005</v>
      </c>
      <c r="H32" s="57">
        <v>967.7</v>
      </c>
      <c r="I32" s="57"/>
      <c r="J32" s="21">
        <f t="shared" si="23"/>
        <v>0</v>
      </c>
      <c r="K32" s="57">
        <v>0</v>
      </c>
      <c r="L32" s="57">
        <v>0</v>
      </c>
      <c r="M32" s="57"/>
      <c r="N32" s="21">
        <f t="shared" si="15"/>
        <v>0</v>
      </c>
      <c r="O32" s="57">
        <v>0</v>
      </c>
      <c r="P32" s="57">
        <v>0</v>
      </c>
      <c r="Q32" s="57"/>
      <c r="R32" s="21">
        <f t="shared" si="16"/>
        <v>0</v>
      </c>
      <c r="S32" s="57">
        <v>0</v>
      </c>
      <c r="T32" s="57"/>
      <c r="U32" s="57"/>
      <c r="V32" s="28">
        <f t="shared" si="7"/>
        <v>0</v>
      </c>
    </row>
    <row r="33" spans="1:22" ht="33">
      <c r="A33" s="7" t="s">
        <v>24</v>
      </c>
      <c r="B33" s="38" t="s">
        <v>25</v>
      </c>
      <c r="C33" s="27" t="s">
        <v>12</v>
      </c>
      <c r="D33" s="27" t="s">
        <v>12</v>
      </c>
      <c r="E33" s="27" t="s">
        <v>12</v>
      </c>
      <c r="F33" s="21">
        <f t="shared" si="0"/>
        <v>251056.1</v>
      </c>
      <c r="G33" s="21">
        <f>SUM(G35:G36)</f>
        <v>32637.3</v>
      </c>
      <c r="H33" s="21">
        <f>SUM(H35:H36)</f>
        <v>218418.8</v>
      </c>
      <c r="I33" s="21">
        <f>SUM(I35:I36)</f>
        <v>0</v>
      </c>
      <c r="J33" s="21">
        <f>K33+L33+M33</f>
        <v>47040.2</v>
      </c>
      <c r="K33" s="21">
        <f>SUM(K35:K36)</f>
        <v>6115.2</v>
      </c>
      <c r="L33" s="21">
        <f>SUM(L35:L36)</f>
        <v>40925</v>
      </c>
      <c r="M33" s="21">
        <f>SUM(M35:M36)</f>
        <v>0</v>
      </c>
      <c r="N33" s="21">
        <f t="shared" ref="N33" si="24">O33+P33+Q33</f>
        <v>99823.7</v>
      </c>
      <c r="O33" s="21">
        <f>SUM(O35:O36)</f>
        <v>7985.9</v>
      </c>
      <c r="P33" s="21">
        <f>SUM(P35:P36)</f>
        <v>91837.8</v>
      </c>
      <c r="Q33" s="21">
        <f>SUM(Q35:Q36)</f>
        <v>0</v>
      </c>
      <c r="R33" s="21">
        <f t="shared" ref="R33" si="25">S33+T33+U33</f>
        <v>0</v>
      </c>
      <c r="S33" s="21">
        <f>SUM(S35:S36)</f>
        <v>0</v>
      </c>
      <c r="T33" s="21">
        <f>SUM(T35:T36)</f>
        <v>0</v>
      </c>
      <c r="U33" s="21">
        <f>SUM(U35:U36)</f>
        <v>0</v>
      </c>
      <c r="V33" s="28">
        <f t="shared" si="7"/>
        <v>0.187</v>
      </c>
    </row>
    <row r="34" spans="1:22" ht="18.75">
      <c r="A34" s="18"/>
      <c r="B34" s="30" t="s">
        <v>14</v>
      </c>
      <c r="C34" s="45"/>
      <c r="D34" s="64"/>
      <c r="E34" s="45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8"/>
    </row>
    <row r="35" spans="1:22" ht="73.5" customHeight="1">
      <c r="A35" s="18"/>
      <c r="B35" s="31" t="s">
        <v>26</v>
      </c>
      <c r="C35" s="63" t="s">
        <v>232</v>
      </c>
      <c r="D35" s="99" t="s">
        <v>17</v>
      </c>
      <c r="E35" s="63" t="s">
        <v>116</v>
      </c>
      <c r="F35" s="21">
        <f>G35+H35+I35</f>
        <v>251056.1</v>
      </c>
      <c r="G35" s="57">
        <v>32637.3</v>
      </c>
      <c r="H35" s="57">
        <v>218418.8</v>
      </c>
      <c r="I35" s="57"/>
      <c r="J35" s="21">
        <f t="shared" ref="J35:J36" si="26">K35+L35+M35</f>
        <v>47040.2</v>
      </c>
      <c r="K35" s="57">
        <v>6115.2</v>
      </c>
      <c r="L35" s="57">
        <v>40925</v>
      </c>
      <c r="M35" s="57"/>
      <c r="N35" s="21">
        <f t="shared" ref="N35:N42" si="27">O35+P35+Q35</f>
        <v>99823.7</v>
      </c>
      <c r="O35" s="57">
        <v>7985.9</v>
      </c>
      <c r="P35" s="57">
        <v>91837.8</v>
      </c>
      <c r="Q35" s="57"/>
      <c r="R35" s="21">
        <f t="shared" ref="R35:R36" si="28">S35+T35+U35</f>
        <v>0</v>
      </c>
      <c r="S35" s="57">
        <v>0</v>
      </c>
      <c r="T35" s="57">
        <v>0</v>
      </c>
      <c r="U35" s="57"/>
      <c r="V35" s="28">
        <f t="shared" si="7"/>
        <v>0.187</v>
      </c>
    </row>
    <row r="36" spans="1:22" ht="111" customHeight="1">
      <c r="A36" s="18"/>
      <c r="B36" s="31" t="s">
        <v>154</v>
      </c>
      <c r="C36" s="63" t="s">
        <v>232</v>
      </c>
      <c r="D36" s="99" t="s">
        <v>17</v>
      </c>
      <c r="E36" s="63" t="s">
        <v>121</v>
      </c>
      <c r="F36" s="21">
        <f t="shared" si="0"/>
        <v>0</v>
      </c>
      <c r="G36" s="57">
        <v>0</v>
      </c>
      <c r="H36" s="57"/>
      <c r="I36" s="57"/>
      <c r="J36" s="21">
        <f t="shared" si="26"/>
        <v>0</v>
      </c>
      <c r="K36" s="57">
        <v>0</v>
      </c>
      <c r="L36" s="57"/>
      <c r="M36" s="57"/>
      <c r="N36" s="21">
        <f t="shared" si="27"/>
        <v>0</v>
      </c>
      <c r="O36" s="57">
        <v>0</v>
      </c>
      <c r="P36" s="57"/>
      <c r="Q36" s="57"/>
      <c r="R36" s="21">
        <f t="shared" si="28"/>
        <v>0</v>
      </c>
      <c r="S36" s="57">
        <v>0</v>
      </c>
      <c r="T36" s="57"/>
      <c r="U36" s="57"/>
      <c r="V36" s="28" t="e">
        <f t="shared" si="7"/>
        <v>#DIV/0!</v>
      </c>
    </row>
    <row r="37" spans="1:22" ht="30.75" customHeight="1">
      <c r="A37" s="18" t="s">
        <v>283</v>
      </c>
      <c r="B37" s="38" t="s">
        <v>286</v>
      </c>
      <c r="C37" s="63"/>
      <c r="D37" s="99"/>
      <c r="E37" s="27" t="s">
        <v>12</v>
      </c>
      <c r="F37" s="21">
        <f>G37+H37+I37</f>
        <v>96102.2</v>
      </c>
      <c r="G37" s="57">
        <f>SUM(G39:G43)</f>
        <v>4109.5</v>
      </c>
      <c r="H37" s="57">
        <f>SUM(H39:H43)</f>
        <v>91992.7</v>
      </c>
      <c r="I37" s="57">
        <f>SUM(I39:I43)</f>
        <v>0</v>
      </c>
      <c r="J37" s="21">
        <f>K37+L37+M37</f>
        <v>44959.6</v>
      </c>
      <c r="K37" s="57">
        <f>K43+K40+K42+K39+K41</f>
        <v>1344.2</v>
      </c>
      <c r="L37" s="57">
        <f>L39+L40+L41+L42+L43</f>
        <v>43615.4</v>
      </c>
      <c r="M37" s="57">
        <f t="shared" ref="M37" si="29">M43+M40+M42+M39+M41</f>
        <v>0</v>
      </c>
      <c r="N37" s="21">
        <f t="shared" si="27"/>
        <v>155.19999999999999</v>
      </c>
      <c r="O37" s="57">
        <f>SUM(O39:O43)</f>
        <v>0</v>
      </c>
      <c r="P37" s="57">
        <f t="shared" ref="P37:Q37" si="30">SUM(P39:P43)</f>
        <v>155.19999999999999</v>
      </c>
      <c r="Q37" s="57">
        <f t="shared" si="30"/>
        <v>0</v>
      </c>
      <c r="R37" s="21">
        <f>S37+T37+U37</f>
        <v>319932</v>
      </c>
      <c r="S37" s="57">
        <f>SUM(S39:S43)</f>
        <v>28781</v>
      </c>
      <c r="T37" s="57">
        <f t="shared" ref="T37:U37" si="31">SUM(T39:T43)</f>
        <v>291151</v>
      </c>
      <c r="U37" s="57">
        <f t="shared" si="31"/>
        <v>0</v>
      </c>
      <c r="V37" s="28">
        <f t="shared" si="7"/>
        <v>0.46800000000000003</v>
      </c>
    </row>
    <row r="38" spans="1:22" ht="21" customHeight="1">
      <c r="A38" s="18"/>
      <c r="B38" s="30" t="s">
        <v>14</v>
      </c>
      <c r="C38" s="63"/>
      <c r="D38" s="99"/>
      <c r="E38" s="63"/>
      <c r="F38" s="21"/>
      <c r="G38" s="57"/>
      <c r="H38" s="57"/>
      <c r="I38" s="57"/>
      <c r="J38" s="21"/>
      <c r="K38" s="57"/>
      <c r="L38" s="57"/>
      <c r="M38" s="57"/>
      <c r="N38" s="21"/>
      <c r="O38" s="57"/>
      <c r="P38" s="57"/>
      <c r="Q38" s="57"/>
      <c r="R38" s="21"/>
      <c r="S38" s="57"/>
      <c r="T38" s="57"/>
      <c r="U38" s="57"/>
      <c r="V38" s="28"/>
    </row>
    <row r="39" spans="1:22" ht="89.25" customHeight="1">
      <c r="A39" s="18"/>
      <c r="B39" s="49" t="s">
        <v>380</v>
      </c>
      <c r="C39" s="63" t="s">
        <v>174</v>
      </c>
      <c r="D39" s="99" t="s">
        <v>16</v>
      </c>
      <c r="E39" s="63" t="s">
        <v>379</v>
      </c>
      <c r="F39" s="21">
        <f t="shared" ref="F39" si="32">G39+H39+I39</f>
        <v>0</v>
      </c>
      <c r="G39" s="57"/>
      <c r="H39" s="57"/>
      <c r="I39" s="57"/>
      <c r="J39" s="21">
        <f t="shared" ref="J39" si="33">K39+L39+M39</f>
        <v>0</v>
      </c>
      <c r="K39" s="57"/>
      <c r="L39" s="57"/>
      <c r="M39" s="57"/>
      <c r="N39" s="21">
        <f t="shared" si="27"/>
        <v>0</v>
      </c>
      <c r="O39" s="57"/>
      <c r="P39" s="57">
        <v>0</v>
      </c>
      <c r="Q39" s="57"/>
      <c r="R39" s="21">
        <f t="shared" ref="R39" si="34">S39+T39+U39</f>
        <v>319781</v>
      </c>
      <c r="S39" s="57">
        <v>28781</v>
      </c>
      <c r="T39" s="57">
        <v>291000</v>
      </c>
      <c r="U39" s="57"/>
      <c r="V39" s="28" t="e">
        <f t="shared" si="7"/>
        <v>#DIV/0!</v>
      </c>
    </row>
    <row r="40" spans="1:22" ht="78" customHeight="1">
      <c r="A40" s="18"/>
      <c r="B40" s="49" t="s">
        <v>338</v>
      </c>
      <c r="C40" s="63" t="s">
        <v>232</v>
      </c>
      <c r="D40" s="99" t="s">
        <v>17</v>
      </c>
      <c r="E40" s="63" t="s">
        <v>337</v>
      </c>
      <c r="F40" s="21">
        <f t="shared" ref="F40:F42" si="35">G40+H40+I40</f>
        <v>25422.400000000001</v>
      </c>
      <c r="G40" s="57">
        <v>762.7</v>
      </c>
      <c r="H40" s="57">
        <v>24659.7</v>
      </c>
      <c r="I40" s="57"/>
      <c r="J40" s="21">
        <f t="shared" ref="J40:J42" si="36">K40+L40+M40</f>
        <v>0</v>
      </c>
      <c r="K40" s="57">
        <v>0</v>
      </c>
      <c r="L40" s="57">
        <v>0</v>
      </c>
      <c r="M40" s="57"/>
      <c r="N40" s="21">
        <f t="shared" si="27"/>
        <v>0</v>
      </c>
      <c r="O40" s="57"/>
      <c r="P40" s="57"/>
      <c r="Q40" s="57"/>
      <c r="R40" s="21">
        <f t="shared" ref="R40:R42" si="37">S40+T40+U40</f>
        <v>0</v>
      </c>
      <c r="S40" s="57"/>
      <c r="T40" s="57"/>
      <c r="U40" s="57"/>
      <c r="V40" s="28">
        <f t="shared" si="7"/>
        <v>0</v>
      </c>
    </row>
    <row r="41" spans="1:22" ht="69.75" customHeight="1">
      <c r="A41" s="18"/>
      <c r="B41" s="49" t="s">
        <v>381</v>
      </c>
      <c r="C41" s="63" t="s">
        <v>232</v>
      </c>
      <c r="D41" s="99" t="s">
        <v>17</v>
      </c>
      <c r="E41" s="63" t="s">
        <v>382</v>
      </c>
      <c r="F41" s="21">
        <f t="shared" si="35"/>
        <v>69256.7</v>
      </c>
      <c r="G41" s="57">
        <v>2077.6999999999998</v>
      </c>
      <c r="H41" s="57">
        <v>67179</v>
      </c>
      <c r="I41" s="57"/>
      <c r="J41" s="21">
        <f t="shared" si="36"/>
        <v>44806.9</v>
      </c>
      <c r="K41" s="57">
        <v>1344.2</v>
      </c>
      <c r="L41" s="57">
        <v>43462.7</v>
      </c>
      <c r="M41" s="57"/>
      <c r="N41" s="21">
        <f t="shared" si="27"/>
        <v>0</v>
      </c>
      <c r="O41" s="57"/>
      <c r="P41" s="57"/>
      <c r="Q41" s="57"/>
      <c r="R41" s="21">
        <f t="shared" si="37"/>
        <v>0</v>
      </c>
      <c r="S41" s="57"/>
      <c r="T41" s="57"/>
      <c r="U41" s="57"/>
      <c r="V41" s="28">
        <f t="shared" si="7"/>
        <v>0.64700000000000002</v>
      </c>
    </row>
    <row r="42" spans="1:22" ht="78" customHeight="1">
      <c r="A42" s="18"/>
      <c r="B42" s="49" t="s">
        <v>415</v>
      </c>
      <c r="C42" s="63" t="s">
        <v>232</v>
      </c>
      <c r="D42" s="99" t="s">
        <v>17</v>
      </c>
      <c r="E42" s="63" t="s">
        <v>416</v>
      </c>
      <c r="F42" s="21">
        <f t="shared" si="35"/>
        <v>1269.0999999999999</v>
      </c>
      <c r="G42" s="57">
        <v>1269.0999999999999</v>
      </c>
      <c r="H42" s="57"/>
      <c r="I42" s="57"/>
      <c r="J42" s="21">
        <f t="shared" si="36"/>
        <v>0</v>
      </c>
      <c r="K42" s="57">
        <v>0</v>
      </c>
      <c r="L42" s="57"/>
      <c r="M42" s="57"/>
      <c r="N42" s="21">
        <f t="shared" si="27"/>
        <v>0</v>
      </c>
      <c r="O42" s="57"/>
      <c r="P42" s="57"/>
      <c r="Q42" s="57"/>
      <c r="R42" s="21">
        <f t="shared" si="37"/>
        <v>0</v>
      </c>
      <c r="S42" s="57"/>
      <c r="T42" s="57"/>
      <c r="U42" s="57"/>
      <c r="V42" s="28">
        <f t="shared" si="7"/>
        <v>0</v>
      </c>
    </row>
    <row r="43" spans="1:22" ht="83.25" customHeight="1">
      <c r="A43" s="18"/>
      <c r="B43" s="31" t="s">
        <v>285</v>
      </c>
      <c r="C43" s="25" t="s">
        <v>173</v>
      </c>
      <c r="D43" s="26" t="s">
        <v>15</v>
      </c>
      <c r="E43" s="25" t="s">
        <v>284</v>
      </c>
      <c r="F43" s="21">
        <f t="shared" si="0"/>
        <v>154</v>
      </c>
      <c r="G43" s="57"/>
      <c r="H43" s="57">
        <v>154</v>
      </c>
      <c r="I43" s="57"/>
      <c r="J43" s="21">
        <f t="shared" ref="J43" si="38">K43+L43+M43</f>
        <v>152.69999999999999</v>
      </c>
      <c r="K43" s="57"/>
      <c r="L43" s="57">
        <v>152.69999999999999</v>
      </c>
      <c r="M43" s="57"/>
      <c r="N43" s="21">
        <f t="shared" ref="N43" si="39">O43+P43+Q43</f>
        <v>155.19999999999999</v>
      </c>
      <c r="O43" s="57"/>
      <c r="P43" s="57">
        <v>155.19999999999999</v>
      </c>
      <c r="Q43" s="57"/>
      <c r="R43" s="21">
        <f t="shared" ref="R43" si="40">S43+T43+U43</f>
        <v>151</v>
      </c>
      <c r="S43" s="57"/>
      <c r="T43" s="57">
        <v>151</v>
      </c>
      <c r="U43" s="57"/>
      <c r="V43" s="28">
        <f t="shared" si="7"/>
        <v>0.99199999999999999</v>
      </c>
    </row>
    <row r="44" spans="1:22" ht="24" customHeight="1">
      <c r="A44" s="15" t="s">
        <v>27</v>
      </c>
      <c r="B44" s="33" t="s">
        <v>28</v>
      </c>
      <c r="C44" s="34" t="s">
        <v>12</v>
      </c>
      <c r="D44" s="34" t="s">
        <v>12</v>
      </c>
      <c r="E44" s="34" t="s">
        <v>12</v>
      </c>
      <c r="F44" s="35">
        <f t="shared" si="0"/>
        <v>2161284.2000000002</v>
      </c>
      <c r="G44" s="35">
        <f>G45+G49+G53+G59+G62</f>
        <v>1008960.8</v>
      </c>
      <c r="H44" s="35">
        <f>H45+H49+H53+H59+H62</f>
        <v>1152323.3999999999</v>
      </c>
      <c r="I44" s="35">
        <f>I45+I49+I53+I59+I62</f>
        <v>0</v>
      </c>
      <c r="J44" s="35">
        <f>K44+L44+M44</f>
        <v>373797.7</v>
      </c>
      <c r="K44" s="35">
        <f>K45+K49+K53+K59+K62</f>
        <v>111938</v>
      </c>
      <c r="L44" s="35">
        <f>L45+L49+L53+L59+L62</f>
        <v>261859.7</v>
      </c>
      <c r="M44" s="35">
        <f>M45+M49+M53+M59+M62</f>
        <v>0</v>
      </c>
      <c r="N44" s="35">
        <f t="shared" ref="N44:N45" si="41">O44+P44+Q44</f>
        <v>2103148</v>
      </c>
      <c r="O44" s="35">
        <f>O45+O49+O53+O59+O62</f>
        <v>927440.7</v>
      </c>
      <c r="P44" s="35">
        <f>P45+P49+P53+P59+P62</f>
        <v>1175707.3</v>
      </c>
      <c r="Q44" s="35">
        <f>Q45+Q49+Q53+Q59+Q62</f>
        <v>0</v>
      </c>
      <c r="R44" s="35">
        <f t="shared" ref="R44:R45" si="42">S44+T44+U44</f>
        <v>448550.5</v>
      </c>
      <c r="S44" s="35">
        <f>S45+S49+S53+S59+S62</f>
        <v>285945.59999999998</v>
      </c>
      <c r="T44" s="35">
        <f>T45+T49+T53+T59+T62</f>
        <v>162604.9</v>
      </c>
      <c r="U44" s="35">
        <f>U45+U49+U53+U59+U62</f>
        <v>0</v>
      </c>
      <c r="V44" s="36">
        <f t="shared" si="7"/>
        <v>0.17299999999999999</v>
      </c>
    </row>
    <row r="45" spans="1:22" ht="51.75" customHeight="1">
      <c r="A45" s="18" t="s">
        <v>29</v>
      </c>
      <c r="B45" s="37" t="s">
        <v>30</v>
      </c>
      <c r="C45" s="20" t="s">
        <v>12</v>
      </c>
      <c r="D45" s="20" t="s">
        <v>12</v>
      </c>
      <c r="E45" s="20" t="s">
        <v>12</v>
      </c>
      <c r="F45" s="21">
        <f t="shared" si="0"/>
        <v>370651.2</v>
      </c>
      <c r="G45" s="21">
        <f>SUM(G47:G48)</f>
        <v>286557.40000000002</v>
      </c>
      <c r="H45" s="21">
        <f>SUM(H47:H48)</f>
        <v>84093.8</v>
      </c>
      <c r="I45" s="21">
        <f>SUM(I47:I48)</f>
        <v>0</v>
      </c>
      <c r="J45" s="21">
        <f t="shared" ref="J45" si="43">K45+L45+M45</f>
        <v>132000</v>
      </c>
      <c r="K45" s="21">
        <f>SUM(K47:K48)</f>
        <v>75937.5</v>
      </c>
      <c r="L45" s="21">
        <f>SUM(L47:L48)</f>
        <v>56062.5</v>
      </c>
      <c r="M45" s="21">
        <f>SUM(M47:M48)</f>
        <v>0</v>
      </c>
      <c r="N45" s="21">
        <f t="shared" si="41"/>
        <v>370651.2</v>
      </c>
      <c r="O45" s="21">
        <f>SUM(O47:O48)</f>
        <v>290231.90000000002</v>
      </c>
      <c r="P45" s="21">
        <f>SUM(P47:P48)</f>
        <v>80419.3</v>
      </c>
      <c r="Q45" s="21">
        <f>SUM(Q47:Q48)</f>
        <v>0</v>
      </c>
      <c r="R45" s="21">
        <f t="shared" si="42"/>
        <v>370651.2</v>
      </c>
      <c r="S45" s="21">
        <f>SUM(S47:S48)</f>
        <v>278934.7</v>
      </c>
      <c r="T45" s="21">
        <f>SUM(T47:T48)</f>
        <v>91716.5</v>
      </c>
      <c r="U45" s="21">
        <f>SUM(U47:U48)</f>
        <v>0</v>
      </c>
      <c r="V45" s="28">
        <f t="shared" si="7"/>
        <v>0.35599999999999998</v>
      </c>
    </row>
    <row r="46" spans="1:22" ht="18.75" customHeight="1">
      <c r="A46" s="29"/>
      <c r="B46" s="30" t="s">
        <v>14</v>
      </c>
      <c r="C46" s="23"/>
      <c r="D46" s="23"/>
      <c r="E46" s="23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8"/>
    </row>
    <row r="47" spans="1:22" ht="52.5" customHeight="1">
      <c r="A47" s="29"/>
      <c r="B47" s="31" t="s">
        <v>160</v>
      </c>
      <c r="C47" s="25" t="s">
        <v>173</v>
      </c>
      <c r="D47" s="26" t="s">
        <v>15</v>
      </c>
      <c r="E47" s="25" t="s">
        <v>98</v>
      </c>
      <c r="F47" s="21">
        <f t="shared" si="0"/>
        <v>198000</v>
      </c>
      <c r="G47" s="57">
        <v>113906.2</v>
      </c>
      <c r="H47" s="57">
        <v>84093.8</v>
      </c>
      <c r="I47" s="57"/>
      <c r="J47" s="21">
        <f>SUM(K47:M47)</f>
        <v>132000</v>
      </c>
      <c r="K47" s="57">
        <v>75937.5</v>
      </c>
      <c r="L47" s="57">
        <v>56062.5</v>
      </c>
      <c r="M47" s="57"/>
      <c r="N47" s="21">
        <f t="shared" ref="N47:N49" si="44">O47+P47+Q47</f>
        <v>198000</v>
      </c>
      <c r="O47" s="57">
        <v>117580.7</v>
      </c>
      <c r="P47" s="57">
        <v>80419.3</v>
      </c>
      <c r="Q47" s="57"/>
      <c r="R47" s="21">
        <f t="shared" ref="R47:R49" si="45">S47+T47+U47</f>
        <v>198000</v>
      </c>
      <c r="S47" s="57">
        <v>106283.5</v>
      </c>
      <c r="T47" s="57">
        <v>91716.5</v>
      </c>
      <c r="U47" s="57"/>
      <c r="V47" s="28">
        <f t="shared" si="7"/>
        <v>0.66700000000000004</v>
      </c>
    </row>
    <row r="48" spans="1:22" ht="51.75" customHeight="1">
      <c r="A48" s="29"/>
      <c r="B48" s="31" t="s">
        <v>31</v>
      </c>
      <c r="C48" s="25" t="s">
        <v>173</v>
      </c>
      <c r="D48" s="26" t="s">
        <v>15</v>
      </c>
      <c r="E48" s="25" t="s">
        <v>122</v>
      </c>
      <c r="F48" s="21">
        <f t="shared" si="0"/>
        <v>172651.2</v>
      </c>
      <c r="G48" s="57">
        <v>172651.2</v>
      </c>
      <c r="H48" s="57"/>
      <c r="I48" s="57"/>
      <c r="J48" s="21">
        <f>SUM(K48:M48)</f>
        <v>0</v>
      </c>
      <c r="K48" s="57">
        <v>0</v>
      </c>
      <c r="L48" s="57"/>
      <c r="M48" s="57"/>
      <c r="N48" s="21">
        <f t="shared" si="44"/>
        <v>172651.2</v>
      </c>
      <c r="O48" s="57">
        <v>172651.2</v>
      </c>
      <c r="P48" s="57"/>
      <c r="Q48" s="57"/>
      <c r="R48" s="21">
        <f t="shared" si="45"/>
        <v>172651.2</v>
      </c>
      <c r="S48" s="57">
        <v>172651.2</v>
      </c>
      <c r="T48" s="57"/>
      <c r="U48" s="57"/>
      <c r="V48" s="28">
        <f t="shared" si="7"/>
        <v>0</v>
      </c>
    </row>
    <row r="49" spans="1:101" ht="36.75" customHeight="1">
      <c r="A49" s="18" t="s">
        <v>32</v>
      </c>
      <c r="B49" s="38" t="s">
        <v>33</v>
      </c>
      <c r="C49" s="20" t="s">
        <v>12</v>
      </c>
      <c r="D49" s="20" t="s">
        <v>12</v>
      </c>
      <c r="E49" s="20" t="s">
        <v>12</v>
      </c>
      <c r="F49" s="21">
        <f t="shared" ref="F49:F105" si="46">G49+H49+I49</f>
        <v>149834.20000000001</v>
      </c>
      <c r="G49" s="21">
        <f>SUM(G51:G52)</f>
        <v>4495</v>
      </c>
      <c r="H49" s="21">
        <f>SUM(H51:H52)</f>
        <v>145339.20000000001</v>
      </c>
      <c r="I49" s="21">
        <f>SUM(I51:I52)</f>
        <v>0</v>
      </c>
      <c r="J49" s="21">
        <f t="shared" ref="J49" si="47">K49+L49+M49</f>
        <v>73765.399999999994</v>
      </c>
      <c r="K49" s="21">
        <f>SUM(K51:K52)</f>
        <v>2212.9</v>
      </c>
      <c r="L49" s="21">
        <f>SUM(L51:L52)</f>
        <v>71552.5</v>
      </c>
      <c r="M49" s="21">
        <f>SUM(M51:M52)</f>
        <v>0</v>
      </c>
      <c r="N49" s="21">
        <f t="shared" si="44"/>
        <v>66717.7</v>
      </c>
      <c r="O49" s="21">
        <f>SUM(O51:O52)</f>
        <v>2001.5</v>
      </c>
      <c r="P49" s="21">
        <f>SUM(P51:P52)</f>
        <v>64716.2</v>
      </c>
      <c r="Q49" s="21">
        <f>SUM(Q51:Q52)</f>
        <v>0</v>
      </c>
      <c r="R49" s="21">
        <f t="shared" si="45"/>
        <v>77899.3</v>
      </c>
      <c r="S49" s="21">
        <f>SUM(S51:S52)</f>
        <v>7010.9</v>
      </c>
      <c r="T49" s="21">
        <f>SUM(T51:T52)</f>
        <v>70888.399999999994</v>
      </c>
      <c r="U49" s="21">
        <f>SUM(U51:U52)</f>
        <v>0</v>
      </c>
      <c r="V49" s="28">
        <f t="shared" si="7"/>
        <v>0.49199999999999999</v>
      </c>
    </row>
    <row r="50" spans="1:101" ht="18.75">
      <c r="A50" s="29"/>
      <c r="B50" s="30" t="s">
        <v>14</v>
      </c>
      <c r="C50" s="23"/>
      <c r="D50" s="23"/>
      <c r="E50" s="23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8"/>
    </row>
    <row r="51" spans="1:101" s="43" customFormat="1" ht="54" customHeight="1">
      <c r="A51" s="39"/>
      <c r="B51" s="40" t="s">
        <v>34</v>
      </c>
      <c r="C51" s="41" t="s">
        <v>173</v>
      </c>
      <c r="D51" s="42" t="s">
        <v>15</v>
      </c>
      <c r="E51" s="41" t="s">
        <v>99</v>
      </c>
      <c r="F51" s="69">
        <f t="shared" si="46"/>
        <v>83511</v>
      </c>
      <c r="G51" s="72">
        <v>2505.3000000000002</v>
      </c>
      <c r="H51" s="72">
        <v>81005.7</v>
      </c>
      <c r="I51" s="72"/>
      <c r="J51" s="21">
        <f t="shared" ref="J51:J52" si="48">SUM(K51:M51)</f>
        <v>10780.8</v>
      </c>
      <c r="K51" s="72">
        <v>323.39999999999998</v>
      </c>
      <c r="L51" s="72">
        <v>10457.4</v>
      </c>
      <c r="M51" s="72"/>
      <c r="N51" s="21">
        <f t="shared" ref="N51:N52" si="49">O51+P51+Q51</f>
        <v>0</v>
      </c>
      <c r="O51" s="72">
        <v>0</v>
      </c>
      <c r="P51" s="72">
        <v>0</v>
      </c>
      <c r="Q51" s="72"/>
      <c r="R51" s="21">
        <f t="shared" ref="R51:R52" si="50">S51+T51+U51</f>
        <v>0</v>
      </c>
      <c r="S51" s="72"/>
      <c r="T51" s="72"/>
      <c r="U51" s="72"/>
      <c r="V51" s="28">
        <f t="shared" si="7"/>
        <v>0.129</v>
      </c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  <c r="BA51" s="84"/>
      <c r="BB51" s="84"/>
      <c r="BC51" s="84"/>
      <c r="BD51" s="84"/>
      <c r="BE51" s="84"/>
      <c r="BF51" s="84"/>
      <c r="BG51" s="84"/>
      <c r="BH51" s="84"/>
      <c r="BI51" s="84"/>
      <c r="BJ51" s="84"/>
      <c r="BK51" s="84"/>
      <c r="BL51" s="84"/>
      <c r="BM51" s="84"/>
      <c r="BN51" s="84"/>
      <c r="BO51" s="84"/>
      <c r="BP51" s="84"/>
      <c r="BQ51" s="84"/>
      <c r="BR51" s="84"/>
      <c r="BS51" s="84"/>
      <c r="BT51" s="84"/>
      <c r="BU51" s="84"/>
      <c r="BV51" s="84"/>
      <c r="BW51" s="84"/>
      <c r="BX51" s="84"/>
      <c r="BY51" s="84"/>
      <c r="BZ51" s="84"/>
      <c r="CA51" s="84"/>
      <c r="CB51" s="84"/>
      <c r="CC51" s="84"/>
      <c r="CD51" s="84"/>
      <c r="CE51" s="84"/>
      <c r="CF51" s="84"/>
      <c r="CG51" s="84"/>
      <c r="CH51" s="84"/>
      <c r="CI51" s="84"/>
      <c r="CJ51" s="84"/>
      <c r="CK51" s="84"/>
      <c r="CL51" s="84"/>
      <c r="CM51" s="84"/>
      <c r="CN51" s="84"/>
      <c r="CO51" s="84"/>
      <c r="CP51" s="84"/>
      <c r="CQ51" s="84"/>
      <c r="CR51" s="84"/>
      <c r="CS51" s="84"/>
      <c r="CT51" s="84"/>
      <c r="CU51" s="84"/>
      <c r="CV51" s="84"/>
      <c r="CW51" s="84"/>
    </row>
    <row r="52" spans="1:101" s="43" customFormat="1" ht="84" customHeight="1">
      <c r="A52" s="39"/>
      <c r="B52" s="40" t="s">
        <v>101</v>
      </c>
      <c r="C52" s="41" t="s">
        <v>173</v>
      </c>
      <c r="D52" s="42" t="s">
        <v>15</v>
      </c>
      <c r="E52" s="41" t="s">
        <v>100</v>
      </c>
      <c r="F52" s="69">
        <f t="shared" si="46"/>
        <v>66323.199999999997</v>
      </c>
      <c r="G52" s="72">
        <v>1989.7</v>
      </c>
      <c r="H52" s="72">
        <v>64333.5</v>
      </c>
      <c r="I52" s="72"/>
      <c r="J52" s="21">
        <f t="shared" si="48"/>
        <v>62984.6</v>
      </c>
      <c r="K52" s="72">
        <v>1889.5</v>
      </c>
      <c r="L52" s="72">
        <v>61095.1</v>
      </c>
      <c r="M52" s="72"/>
      <c r="N52" s="21">
        <f t="shared" si="49"/>
        <v>66717.7</v>
      </c>
      <c r="O52" s="72">
        <v>2001.5</v>
      </c>
      <c r="P52" s="72">
        <v>64716.2</v>
      </c>
      <c r="Q52" s="72"/>
      <c r="R52" s="21">
        <f t="shared" si="50"/>
        <v>77899.3</v>
      </c>
      <c r="S52" s="72">
        <v>7010.9</v>
      </c>
      <c r="T52" s="72">
        <v>70888.399999999994</v>
      </c>
      <c r="U52" s="72"/>
      <c r="V52" s="28">
        <f t="shared" si="7"/>
        <v>0.95</v>
      </c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4"/>
      <c r="AH52" s="84"/>
      <c r="AI52" s="84"/>
      <c r="AJ52" s="84"/>
      <c r="AK52" s="84"/>
      <c r="AL52" s="84"/>
      <c r="AM52" s="84"/>
      <c r="AN52" s="84"/>
      <c r="AO52" s="84"/>
      <c r="AP52" s="84"/>
      <c r="AQ52" s="84"/>
      <c r="AR52" s="84"/>
      <c r="AS52" s="84"/>
      <c r="AT52" s="84"/>
      <c r="AU52" s="84"/>
      <c r="AV52" s="84"/>
      <c r="AW52" s="84"/>
      <c r="AX52" s="84"/>
      <c r="AY52" s="84"/>
      <c r="AZ52" s="84"/>
      <c r="BA52" s="84"/>
      <c r="BB52" s="84"/>
      <c r="BC52" s="84"/>
      <c r="BD52" s="84"/>
      <c r="BE52" s="84"/>
      <c r="BF52" s="84"/>
      <c r="BG52" s="84"/>
      <c r="BH52" s="84"/>
      <c r="BI52" s="84"/>
      <c r="BJ52" s="84"/>
      <c r="BK52" s="84"/>
      <c r="BL52" s="84"/>
      <c r="BM52" s="84"/>
      <c r="BN52" s="84"/>
      <c r="BO52" s="84"/>
      <c r="BP52" s="84"/>
      <c r="BQ52" s="84"/>
      <c r="BR52" s="84"/>
      <c r="BS52" s="84"/>
      <c r="BT52" s="84"/>
      <c r="BU52" s="84"/>
      <c r="BV52" s="84"/>
      <c r="BW52" s="84"/>
      <c r="BX52" s="84"/>
      <c r="BY52" s="84"/>
      <c r="BZ52" s="84"/>
      <c r="CA52" s="84"/>
      <c r="CB52" s="84"/>
      <c r="CC52" s="84"/>
      <c r="CD52" s="84"/>
      <c r="CE52" s="84"/>
      <c r="CF52" s="84"/>
      <c r="CG52" s="84"/>
      <c r="CH52" s="84"/>
      <c r="CI52" s="84"/>
      <c r="CJ52" s="84"/>
      <c r="CK52" s="84"/>
      <c r="CL52" s="84"/>
      <c r="CM52" s="84"/>
      <c r="CN52" s="84"/>
      <c r="CO52" s="84"/>
      <c r="CP52" s="84"/>
      <c r="CQ52" s="84"/>
      <c r="CR52" s="84"/>
      <c r="CS52" s="84"/>
      <c r="CT52" s="84"/>
      <c r="CU52" s="84"/>
      <c r="CV52" s="84"/>
      <c r="CW52" s="84"/>
    </row>
    <row r="53" spans="1:101" s="5" customFormat="1" ht="39.75" customHeight="1">
      <c r="A53" s="18" t="s">
        <v>35</v>
      </c>
      <c r="B53" s="37" t="s">
        <v>38</v>
      </c>
      <c r="C53" s="20" t="s">
        <v>12</v>
      </c>
      <c r="D53" s="20" t="s">
        <v>12</v>
      </c>
      <c r="E53" s="20" t="s">
        <v>12</v>
      </c>
      <c r="F53" s="21">
        <f>G53+H53+I53</f>
        <v>49721</v>
      </c>
      <c r="G53" s="21">
        <f>SUM(G55:G58)</f>
        <v>1491.6</v>
      </c>
      <c r="H53" s="21">
        <f>SUM(H55:H58)</f>
        <v>48229.4</v>
      </c>
      <c r="I53" s="21">
        <f>SUM(I55:I58)</f>
        <v>0</v>
      </c>
      <c r="J53" s="21">
        <f>SUM(J55:J58)</f>
        <v>2880.5</v>
      </c>
      <c r="K53" s="21">
        <f>SUM(K55:K58)</f>
        <v>86.4</v>
      </c>
      <c r="L53" s="21">
        <f t="shared" ref="L53" si="51">SUM(L55:L58)</f>
        <v>2794.1</v>
      </c>
      <c r="M53" s="21">
        <f>SUM(M55:M58)</f>
        <v>0</v>
      </c>
      <c r="N53" s="21">
        <f t="shared" ref="N53:R53" si="52">SUM(N55:N57)</f>
        <v>0</v>
      </c>
      <c r="O53" s="21">
        <f>SUM(O55:O58)</f>
        <v>0</v>
      </c>
      <c r="P53" s="21">
        <f t="shared" ref="P53:Q53" si="53">SUM(P55:P58)</f>
        <v>0</v>
      </c>
      <c r="Q53" s="21">
        <f t="shared" si="53"/>
        <v>0</v>
      </c>
      <c r="R53" s="21">
        <f t="shared" si="52"/>
        <v>0</v>
      </c>
      <c r="S53" s="21">
        <f>SUM(S55:S58)</f>
        <v>0</v>
      </c>
      <c r="T53" s="21">
        <f t="shared" ref="T53:U53" si="54">SUM(T55:T58)</f>
        <v>0</v>
      </c>
      <c r="U53" s="21">
        <f t="shared" si="54"/>
        <v>0</v>
      </c>
      <c r="V53" s="28">
        <f t="shared" si="7"/>
        <v>5.8000000000000003E-2</v>
      </c>
      <c r="W53" s="84"/>
      <c r="X53" s="84"/>
      <c r="Y53" s="84"/>
      <c r="Z53" s="84"/>
      <c r="AA53" s="84"/>
      <c r="AB53" s="84"/>
      <c r="AC53" s="84"/>
      <c r="AD53" s="84"/>
      <c r="AE53" s="84"/>
      <c r="AF53" s="84"/>
      <c r="AG53" s="84"/>
      <c r="AH53" s="84"/>
      <c r="AI53" s="84"/>
      <c r="AJ53" s="84"/>
      <c r="AK53" s="84"/>
      <c r="AL53" s="84"/>
      <c r="AM53" s="84"/>
      <c r="AN53" s="84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  <c r="BA53" s="84"/>
      <c r="BB53" s="84"/>
      <c r="BC53" s="84"/>
      <c r="BD53" s="84"/>
      <c r="BE53" s="84"/>
      <c r="BF53" s="84"/>
      <c r="BG53" s="84"/>
      <c r="BH53" s="84"/>
      <c r="BI53" s="84"/>
      <c r="BJ53" s="84"/>
      <c r="BK53" s="84"/>
      <c r="BL53" s="84"/>
      <c r="BM53" s="84"/>
      <c r="BN53" s="84"/>
      <c r="BO53" s="84"/>
      <c r="BP53" s="84"/>
      <c r="BQ53" s="84"/>
      <c r="BR53" s="84"/>
      <c r="BS53" s="84"/>
      <c r="BT53" s="84"/>
      <c r="BU53" s="84"/>
      <c r="BV53" s="84"/>
      <c r="BW53" s="84"/>
      <c r="BX53" s="84"/>
      <c r="BY53" s="84"/>
      <c r="BZ53" s="84"/>
      <c r="CA53" s="84"/>
      <c r="CB53" s="84"/>
      <c r="CC53" s="84"/>
      <c r="CD53" s="84"/>
      <c r="CE53" s="84"/>
      <c r="CF53" s="84"/>
      <c r="CG53" s="84"/>
      <c r="CH53" s="84"/>
      <c r="CI53" s="84"/>
      <c r="CJ53" s="84"/>
      <c r="CK53" s="84"/>
      <c r="CL53" s="84"/>
      <c r="CM53" s="84"/>
      <c r="CN53" s="84"/>
      <c r="CO53" s="84"/>
      <c r="CP53" s="84"/>
      <c r="CQ53" s="84"/>
      <c r="CR53" s="84"/>
      <c r="CS53" s="84"/>
      <c r="CT53" s="84"/>
      <c r="CU53" s="84"/>
      <c r="CV53" s="84"/>
      <c r="CW53" s="84"/>
    </row>
    <row r="54" spans="1:101" ht="18.75">
      <c r="A54" s="29"/>
      <c r="B54" s="30" t="s">
        <v>14</v>
      </c>
      <c r="C54" s="23"/>
      <c r="D54" s="23"/>
      <c r="E54" s="23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8"/>
    </row>
    <row r="55" spans="1:101" ht="57" customHeight="1">
      <c r="A55" s="29"/>
      <c r="B55" s="31" t="s">
        <v>102</v>
      </c>
      <c r="C55" s="25" t="s">
        <v>173</v>
      </c>
      <c r="D55" s="26" t="s">
        <v>15</v>
      </c>
      <c r="E55" s="25" t="s">
        <v>103</v>
      </c>
      <c r="F55" s="21">
        <f t="shared" si="46"/>
        <v>49721</v>
      </c>
      <c r="G55" s="57">
        <v>1491.6</v>
      </c>
      <c r="H55" s="57">
        <v>48229.4</v>
      </c>
      <c r="I55" s="57"/>
      <c r="J55" s="21">
        <f>K55+L55+M55</f>
        <v>2880.5</v>
      </c>
      <c r="K55" s="57">
        <v>86.4</v>
      </c>
      <c r="L55" s="57">
        <v>2794.1</v>
      </c>
      <c r="M55" s="57"/>
      <c r="N55" s="21">
        <f t="shared" ref="N55:N59" si="55">O55+P55+Q55</f>
        <v>0</v>
      </c>
      <c r="O55" s="57">
        <v>0</v>
      </c>
      <c r="P55" s="57">
        <v>0</v>
      </c>
      <c r="Q55" s="57"/>
      <c r="R55" s="21">
        <f t="shared" ref="R55:R59" si="56">S55+T55+U55</f>
        <v>0</v>
      </c>
      <c r="S55" s="57"/>
      <c r="T55" s="57"/>
      <c r="U55" s="57"/>
      <c r="V55" s="28">
        <f t="shared" si="7"/>
        <v>5.8000000000000003E-2</v>
      </c>
    </row>
    <row r="56" spans="1:101" ht="71.25" customHeight="1">
      <c r="A56" s="29"/>
      <c r="B56" s="31" t="s">
        <v>309</v>
      </c>
      <c r="C56" s="25" t="s">
        <v>174</v>
      </c>
      <c r="D56" s="26" t="s">
        <v>16</v>
      </c>
      <c r="E56" s="25" t="s">
        <v>308</v>
      </c>
      <c r="F56" s="21">
        <f t="shared" si="46"/>
        <v>0</v>
      </c>
      <c r="G56" s="57">
        <v>0</v>
      </c>
      <c r="H56" s="57">
        <v>0</v>
      </c>
      <c r="I56" s="57"/>
      <c r="J56" s="21">
        <f>K56+L56+M56</f>
        <v>0</v>
      </c>
      <c r="K56" s="57">
        <v>0</v>
      </c>
      <c r="L56" s="57">
        <v>0</v>
      </c>
      <c r="M56" s="57"/>
      <c r="N56" s="21">
        <f t="shared" si="55"/>
        <v>0</v>
      </c>
      <c r="O56" s="57"/>
      <c r="P56" s="57"/>
      <c r="Q56" s="57"/>
      <c r="R56" s="21">
        <f t="shared" si="56"/>
        <v>0</v>
      </c>
      <c r="S56" s="57"/>
      <c r="T56" s="57"/>
      <c r="U56" s="57"/>
      <c r="V56" s="28" t="e">
        <f t="shared" si="7"/>
        <v>#DIV/0!</v>
      </c>
    </row>
    <row r="57" spans="1:101" ht="68.25" customHeight="1">
      <c r="A57" s="29"/>
      <c r="B57" s="31" t="s">
        <v>327</v>
      </c>
      <c r="C57" s="25" t="s">
        <v>173</v>
      </c>
      <c r="D57" s="26" t="s">
        <v>15</v>
      </c>
      <c r="E57" s="25" t="s">
        <v>326</v>
      </c>
      <c r="F57" s="21">
        <f t="shared" si="46"/>
        <v>0</v>
      </c>
      <c r="G57" s="57">
        <v>0</v>
      </c>
      <c r="H57" s="57"/>
      <c r="I57" s="57"/>
      <c r="J57" s="21">
        <f>K57+L57+M57</f>
        <v>0</v>
      </c>
      <c r="K57" s="57"/>
      <c r="L57" s="57"/>
      <c r="M57" s="57"/>
      <c r="N57" s="21"/>
      <c r="O57" s="57"/>
      <c r="P57" s="57"/>
      <c r="Q57" s="57"/>
      <c r="R57" s="21"/>
      <c r="S57" s="57"/>
      <c r="T57" s="57"/>
      <c r="U57" s="57"/>
      <c r="V57" s="28" t="e">
        <f t="shared" si="7"/>
        <v>#DIV/0!</v>
      </c>
    </row>
    <row r="58" spans="1:101" ht="75.75" customHeight="1">
      <c r="A58" s="29"/>
      <c r="B58" s="31" t="s">
        <v>330</v>
      </c>
      <c r="C58" s="25" t="s">
        <v>174</v>
      </c>
      <c r="D58" s="26" t="s">
        <v>16</v>
      </c>
      <c r="E58" s="25" t="s">
        <v>331</v>
      </c>
      <c r="F58" s="21">
        <f t="shared" si="46"/>
        <v>0</v>
      </c>
      <c r="G58" s="57">
        <v>0</v>
      </c>
      <c r="H58" s="57"/>
      <c r="I58" s="57"/>
      <c r="J58" s="21">
        <f>K58+L58+M58</f>
        <v>0</v>
      </c>
      <c r="K58" s="57">
        <v>0</v>
      </c>
      <c r="L58" s="57"/>
      <c r="M58" s="57"/>
      <c r="N58" s="21"/>
      <c r="O58" s="57"/>
      <c r="P58" s="57"/>
      <c r="Q58" s="57"/>
      <c r="R58" s="21"/>
      <c r="S58" s="57"/>
      <c r="T58" s="57"/>
      <c r="U58" s="57"/>
      <c r="V58" s="28" t="e">
        <f t="shared" si="7"/>
        <v>#DIV/0!</v>
      </c>
    </row>
    <row r="59" spans="1:101" s="5" customFormat="1" ht="90" customHeight="1">
      <c r="A59" s="44" t="s">
        <v>36</v>
      </c>
      <c r="B59" s="38" t="s">
        <v>175</v>
      </c>
      <c r="C59" s="20" t="s">
        <v>12</v>
      </c>
      <c r="D59" s="20" t="s">
        <v>12</v>
      </c>
      <c r="E59" s="20" t="s">
        <v>12</v>
      </c>
      <c r="F59" s="21">
        <f>G59+H59+I59</f>
        <v>72548.2</v>
      </c>
      <c r="G59" s="21">
        <f>SUM(G61)</f>
        <v>3841</v>
      </c>
      <c r="H59" s="21">
        <f t="shared" ref="H59:I59" si="57">SUM(H61)</f>
        <v>68707.199999999997</v>
      </c>
      <c r="I59" s="21">
        <f t="shared" si="57"/>
        <v>0</v>
      </c>
      <c r="J59" s="21">
        <f t="shared" ref="J59" si="58">K59+L59+M59</f>
        <v>0</v>
      </c>
      <c r="K59" s="21">
        <f>K61</f>
        <v>0</v>
      </c>
      <c r="L59" s="21">
        <f>L61</f>
        <v>0</v>
      </c>
      <c r="M59" s="21">
        <f>SUM(M61:M70)</f>
        <v>0</v>
      </c>
      <c r="N59" s="21">
        <f t="shared" si="55"/>
        <v>0</v>
      </c>
      <c r="O59" s="21">
        <f>SUM(O61)</f>
        <v>0</v>
      </c>
      <c r="P59" s="21">
        <f>SUM(P61)</f>
        <v>0</v>
      </c>
      <c r="Q59" s="21">
        <f>SUM(Q61:Q70)</f>
        <v>0</v>
      </c>
      <c r="R59" s="21">
        <f t="shared" si="56"/>
        <v>0</v>
      </c>
      <c r="S59" s="21">
        <f>SUM(S61)</f>
        <v>0</v>
      </c>
      <c r="T59" s="21">
        <f>SUM(T61)</f>
        <v>0</v>
      </c>
      <c r="U59" s="21">
        <f>SUM(U61:U70)</f>
        <v>0</v>
      </c>
      <c r="V59" s="28">
        <f t="shared" si="7"/>
        <v>0</v>
      </c>
      <c r="W59" s="84"/>
      <c r="X59" s="84"/>
      <c r="Y59" s="84"/>
      <c r="Z59" s="84"/>
      <c r="AA59" s="84"/>
      <c r="AB59" s="84"/>
      <c r="AC59" s="84"/>
      <c r="AD59" s="84"/>
      <c r="AE59" s="84"/>
      <c r="AF59" s="84"/>
      <c r="AG59" s="84"/>
      <c r="AH59" s="84"/>
      <c r="AI59" s="84"/>
      <c r="AJ59" s="84"/>
      <c r="AK59" s="84"/>
      <c r="AL59" s="84"/>
      <c r="AM59" s="84"/>
      <c r="AN59" s="84"/>
      <c r="AO59" s="84"/>
      <c r="AP59" s="84"/>
      <c r="AQ59" s="84"/>
      <c r="AR59" s="84"/>
      <c r="AS59" s="84"/>
      <c r="AT59" s="84"/>
      <c r="AU59" s="84"/>
      <c r="AV59" s="84"/>
      <c r="AW59" s="84"/>
      <c r="AX59" s="84"/>
      <c r="AY59" s="84"/>
      <c r="AZ59" s="84"/>
      <c r="BA59" s="84"/>
      <c r="BB59" s="84"/>
      <c r="BC59" s="84"/>
      <c r="BD59" s="84"/>
      <c r="BE59" s="84"/>
      <c r="BF59" s="84"/>
      <c r="BG59" s="84"/>
      <c r="BH59" s="84"/>
      <c r="BI59" s="84"/>
      <c r="BJ59" s="84"/>
      <c r="BK59" s="84"/>
      <c r="BL59" s="84"/>
      <c r="BM59" s="84"/>
      <c r="BN59" s="84"/>
      <c r="BO59" s="84"/>
      <c r="BP59" s="84"/>
      <c r="BQ59" s="84"/>
      <c r="BR59" s="84"/>
      <c r="BS59" s="84"/>
      <c r="BT59" s="84"/>
      <c r="BU59" s="84"/>
      <c r="BV59" s="84"/>
      <c r="BW59" s="84"/>
      <c r="BX59" s="84"/>
      <c r="BY59" s="84"/>
      <c r="BZ59" s="84"/>
      <c r="CA59" s="84"/>
      <c r="CB59" s="84"/>
      <c r="CC59" s="84"/>
      <c r="CD59" s="84"/>
      <c r="CE59" s="84"/>
      <c r="CF59" s="84"/>
      <c r="CG59" s="84"/>
      <c r="CH59" s="84"/>
      <c r="CI59" s="84"/>
      <c r="CJ59" s="84"/>
      <c r="CK59" s="84"/>
      <c r="CL59" s="84"/>
      <c r="CM59" s="84"/>
      <c r="CN59" s="84"/>
      <c r="CO59" s="84"/>
      <c r="CP59" s="84"/>
      <c r="CQ59" s="84"/>
      <c r="CR59" s="84"/>
      <c r="CS59" s="84"/>
      <c r="CT59" s="84"/>
      <c r="CU59" s="84"/>
      <c r="CV59" s="84"/>
      <c r="CW59" s="84"/>
    </row>
    <row r="60" spans="1:101" ht="22.5" customHeight="1">
      <c r="A60" s="10"/>
      <c r="B60" s="30" t="s">
        <v>14</v>
      </c>
      <c r="C60" s="23"/>
      <c r="D60" s="23"/>
      <c r="E60" s="23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8"/>
    </row>
    <row r="61" spans="1:101" ht="91.5" customHeight="1">
      <c r="A61" s="7"/>
      <c r="B61" s="31" t="s">
        <v>37</v>
      </c>
      <c r="C61" s="25" t="s">
        <v>173</v>
      </c>
      <c r="D61" s="26" t="s">
        <v>15</v>
      </c>
      <c r="E61" s="25" t="s">
        <v>104</v>
      </c>
      <c r="F61" s="21">
        <f t="shared" si="46"/>
        <v>72548.2</v>
      </c>
      <c r="G61" s="57">
        <v>3841</v>
      </c>
      <c r="H61" s="57">
        <v>68707.199999999997</v>
      </c>
      <c r="I61" s="57"/>
      <c r="J61" s="21">
        <f>SUM(K61:M61)</f>
        <v>0</v>
      </c>
      <c r="K61" s="57">
        <v>0</v>
      </c>
      <c r="L61" s="57">
        <v>0</v>
      </c>
      <c r="M61" s="57"/>
      <c r="N61" s="21">
        <f t="shared" ref="N61:N73" si="59">O61+P61+Q61</f>
        <v>0</v>
      </c>
      <c r="O61" s="57">
        <v>0</v>
      </c>
      <c r="P61" s="57">
        <v>0</v>
      </c>
      <c r="Q61" s="57"/>
      <c r="R61" s="21">
        <f t="shared" ref="R61:R73" si="60">S61+T61+U61</f>
        <v>0</v>
      </c>
      <c r="S61" s="57">
        <v>0</v>
      </c>
      <c r="T61" s="57"/>
      <c r="U61" s="57"/>
      <c r="V61" s="28">
        <f t="shared" si="7"/>
        <v>0</v>
      </c>
    </row>
    <row r="62" spans="1:101" ht="46.5" customHeight="1">
      <c r="A62" s="7" t="s">
        <v>176</v>
      </c>
      <c r="B62" s="19" t="s">
        <v>177</v>
      </c>
      <c r="C62" s="63" t="s">
        <v>12</v>
      </c>
      <c r="D62" s="66" t="s">
        <v>12</v>
      </c>
      <c r="E62" s="63" t="s">
        <v>12</v>
      </c>
      <c r="F62" s="21">
        <f>G62+H62+I62</f>
        <v>1518529.6</v>
      </c>
      <c r="G62" s="21">
        <f>SUM(G64:G72)</f>
        <v>712575.8</v>
      </c>
      <c r="H62" s="21">
        <f t="shared" ref="H62:I62" si="61">SUM(H64:H72)</f>
        <v>805953.8</v>
      </c>
      <c r="I62" s="21">
        <f t="shared" si="61"/>
        <v>0</v>
      </c>
      <c r="J62" s="21">
        <f>K62+L62+M62</f>
        <v>165151.79999999999</v>
      </c>
      <c r="K62" s="21">
        <f>SUM(K64:K72)</f>
        <v>33701.199999999997</v>
      </c>
      <c r="L62" s="21">
        <f>SUM(L64:L72)</f>
        <v>131450.6</v>
      </c>
      <c r="M62" s="21">
        <f t="shared" ref="M62" si="62">SUM(M64:M72)</f>
        <v>0</v>
      </c>
      <c r="N62" s="21">
        <f>O62+P62+Q62</f>
        <v>1665779.1</v>
      </c>
      <c r="O62" s="21">
        <f>SUM(O64:O72)</f>
        <v>635207.30000000005</v>
      </c>
      <c r="P62" s="21">
        <f t="shared" ref="P62:Q62" si="63">SUM(P64:P72)</f>
        <v>1030571.8</v>
      </c>
      <c r="Q62" s="21">
        <f t="shared" si="63"/>
        <v>0</v>
      </c>
      <c r="R62" s="21">
        <f>S62+T62+U62</f>
        <v>0</v>
      </c>
      <c r="S62" s="21">
        <f>SUM(S64:S72)</f>
        <v>0</v>
      </c>
      <c r="T62" s="21">
        <f t="shared" ref="T62:U62" si="64">SUM(T64:T72)</f>
        <v>0</v>
      </c>
      <c r="U62" s="21">
        <f t="shared" si="64"/>
        <v>0</v>
      </c>
      <c r="V62" s="28">
        <f t="shared" si="7"/>
        <v>0.109</v>
      </c>
    </row>
    <row r="63" spans="1:101" ht="22.5" customHeight="1">
      <c r="A63" s="7"/>
      <c r="B63" s="22" t="s">
        <v>14</v>
      </c>
      <c r="C63" s="63"/>
      <c r="D63" s="66"/>
      <c r="E63" s="63"/>
      <c r="F63" s="21"/>
      <c r="G63" s="57"/>
      <c r="H63" s="57"/>
      <c r="I63" s="57"/>
      <c r="J63" s="21"/>
      <c r="K63" s="57"/>
      <c r="L63" s="57"/>
      <c r="M63" s="57"/>
      <c r="N63" s="21"/>
      <c r="O63" s="57"/>
      <c r="P63" s="57"/>
      <c r="Q63" s="57"/>
      <c r="R63" s="21"/>
      <c r="S63" s="57"/>
      <c r="T63" s="57"/>
      <c r="U63" s="57"/>
      <c r="V63" s="28"/>
    </row>
    <row r="64" spans="1:101" ht="74.25" customHeight="1">
      <c r="A64" s="18"/>
      <c r="B64" s="75" t="s">
        <v>183</v>
      </c>
      <c r="C64" s="63" t="s">
        <v>174</v>
      </c>
      <c r="D64" s="66" t="s">
        <v>16</v>
      </c>
      <c r="E64" s="99" t="s">
        <v>178</v>
      </c>
      <c r="F64" s="21">
        <f>G64+H64+I64</f>
        <v>193781.5</v>
      </c>
      <c r="G64" s="57">
        <v>8191.8</v>
      </c>
      <c r="H64" s="57">
        <v>185589.71</v>
      </c>
      <c r="I64" s="57"/>
      <c r="J64" s="21">
        <f t="shared" ref="J64:J67" si="65">SUM(K64:M64)</f>
        <v>16926</v>
      </c>
      <c r="K64" s="57">
        <v>715.5</v>
      </c>
      <c r="L64" s="57">
        <v>16210.5</v>
      </c>
      <c r="M64" s="57"/>
      <c r="N64" s="21">
        <f t="shared" si="59"/>
        <v>436236.5</v>
      </c>
      <c r="O64" s="57">
        <v>18441.2</v>
      </c>
      <c r="P64" s="57">
        <v>417795.3</v>
      </c>
      <c r="Q64" s="57"/>
      <c r="R64" s="21">
        <f t="shared" si="60"/>
        <v>0</v>
      </c>
      <c r="S64" s="57">
        <v>0</v>
      </c>
      <c r="T64" s="57">
        <v>0</v>
      </c>
      <c r="U64" s="57"/>
      <c r="V64" s="28">
        <f t="shared" si="7"/>
        <v>8.6999999999999994E-2</v>
      </c>
    </row>
    <row r="65" spans="1:27" ht="89.25" customHeight="1">
      <c r="A65" s="18"/>
      <c r="B65" s="31" t="s">
        <v>183</v>
      </c>
      <c r="C65" s="25" t="s">
        <v>188</v>
      </c>
      <c r="D65" s="26" t="s">
        <v>113</v>
      </c>
      <c r="E65" s="25" t="s">
        <v>178</v>
      </c>
      <c r="F65" s="21">
        <f t="shared" ref="F65:F69" si="66">G65+H65+I65</f>
        <v>103463.4</v>
      </c>
      <c r="G65" s="57">
        <v>4373.7</v>
      </c>
      <c r="H65" s="57">
        <v>99089.7</v>
      </c>
      <c r="I65" s="57"/>
      <c r="J65" s="21">
        <f t="shared" si="65"/>
        <v>54724.800000000003</v>
      </c>
      <c r="K65" s="57">
        <v>2313.4</v>
      </c>
      <c r="L65" s="57">
        <v>52411.44</v>
      </c>
      <c r="M65" s="57"/>
      <c r="N65" s="21">
        <f t="shared" si="59"/>
        <v>0</v>
      </c>
      <c r="O65" s="57">
        <v>0</v>
      </c>
      <c r="P65" s="57">
        <v>0</v>
      </c>
      <c r="Q65" s="57"/>
      <c r="R65" s="21">
        <f t="shared" si="60"/>
        <v>0</v>
      </c>
      <c r="S65" s="57">
        <v>0</v>
      </c>
      <c r="T65" s="57">
        <v>0</v>
      </c>
      <c r="U65" s="57"/>
      <c r="V65" s="28">
        <f t="shared" si="7"/>
        <v>0.52900000000000003</v>
      </c>
    </row>
    <row r="66" spans="1:27" ht="86.25" customHeight="1">
      <c r="A66" s="18"/>
      <c r="B66" s="31" t="s">
        <v>183</v>
      </c>
      <c r="C66" s="25" t="s">
        <v>188</v>
      </c>
      <c r="D66" s="98" t="s">
        <v>113</v>
      </c>
      <c r="E66" s="25" t="s">
        <v>364</v>
      </c>
      <c r="F66" s="21">
        <f t="shared" si="66"/>
        <v>97688.9</v>
      </c>
      <c r="G66" s="57">
        <v>97688.9</v>
      </c>
      <c r="H66" s="57"/>
      <c r="I66" s="57"/>
      <c r="J66" s="21">
        <f t="shared" si="65"/>
        <v>27899.1</v>
      </c>
      <c r="K66" s="57">
        <v>27899.1</v>
      </c>
      <c r="L66" s="57"/>
      <c r="M66" s="57"/>
      <c r="N66" s="21">
        <f t="shared" si="59"/>
        <v>0</v>
      </c>
      <c r="O66" s="57"/>
      <c r="P66" s="57"/>
      <c r="Q66" s="57"/>
      <c r="R66" s="21">
        <f t="shared" si="60"/>
        <v>0</v>
      </c>
      <c r="S66" s="57"/>
      <c r="T66" s="57"/>
      <c r="U66" s="57"/>
      <c r="V66" s="28">
        <f t="shared" si="7"/>
        <v>0.28599999999999998</v>
      </c>
    </row>
    <row r="67" spans="1:27" ht="84.75" customHeight="1">
      <c r="A67" s="18"/>
      <c r="B67" s="31" t="s">
        <v>184</v>
      </c>
      <c r="C67" s="25" t="s">
        <v>173</v>
      </c>
      <c r="D67" s="26" t="s">
        <v>15</v>
      </c>
      <c r="E67" s="25" t="s">
        <v>179</v>
      </c>
      <c r="F67" s="21">
        <f t="shared" si="66"/>
        <v>34009.1</v>
      </c>
      <c r="G67" s="57">
        <v>1437.7</v>
      </c>
      <c r="H67" s="57">
        <v>32571.4</v>
      </c>
      <c r="I67" s="57"/>
      <c r="J67" s="21">
        <f t="shared" si="65"/>
        <v>27702.5</v>
      </c>
      <c r="K67" s="57">
        <v>1171.0999999999999</v>
      </c>
      <c r="L67" s="57">
        <v>26531.4</v>
      </c>
      <c r="M67" s="57"/>
      <c r="N67" s="21">
        <f t="shared" si="59"/>
        <v>36167.199999999997</v>
      </c>
      <c r="O67" s="57">
        <v>1528.9</v>
      </c>
      <c r="P67" s="57">
        <v>34638.300000000003</v>
      </c>
      <c r="Q67" s="57"/>
      <c r="R67" s="21">
        <f t="shared" si="60"/>
        <v>0</v>
      </c>
      <c r="S67" s="57">
        <v>0</v>
      </c>
      <c r="T67" s="57">
        <v>0</v>
      </c>
      <c r="U67" s="57"/>
      <c r="V67" s="28">
        <f t="shared" si="7"/>
        <v>0.81499999999999995</v>
      </c>
    </row>
    <row r="68" spans="1:27" ht="156.75" customHeight="1">
      <c r="A68" s="18"/>
      <c r="B68" s="31" t="s">
        <v>185</v>
      </c>
      <c r="C68" s="25" t="s">
        <v>173</v>
      </c>
      <c r="D68" s="26" t="s">
        <v>15</v>
      </c>
      <c r="E68" s="25" t="s">
        <v>180</v>
      </c>
      <c r="F68" s="21">
        <f t="shared" si="66"/>
        <v>0</v>
      </c>
      <c r="G68" s="57">
        <v>0</v>
      </c>
      <c r="H68" s="57">
        <v>0</v>
      </c>
      <c r="I68" s="57"/>
      <c r="J68" s="21">
        <f>SUM(K68:M68)</f>
        <v>0</v>
      </c>
      <c r="K68" s="57">
        <v>0</v>
      </c>
      <c r="L68" s="91">
        <v>0</v>
      </c>
      <c r="M68" s="57"/>
      <c r="N68" s="21">
        <f t="shared" si="59"/>
        <v>5488.3</v>
      </c>
      <c r="O68" s="57">
        <v>232</v>
      </c>
      <c r="P68" s="57">
        <v>5256.3</v>
      </c>
      <c r="Q68" s="57"/>
      <c r="R68" s="21">
        <f t="shared" si="60"/>
        <v>0</v>
      </c>
      <c r="S68" s="57">
        <v>0</v>
      </c>
      <c r="T68" s="57">
        <v>0</v>
      </c>
      <c r="U68" s="57"/>
      <c r="V68" s="28" t="e">
        <f t="shared" si="7"/>
        <v>#DIV/0!</v>
      </c>
    </row>
    <row r="69" spans="1:27" ht="194.25" customHeight="1">
      <c r="A69" s="18"/>
      <c r="B69" s="31" t="s">
        <v>186</v>
      </c>
      <c r="C69" s="25" t="s">
        <v>173</v>
      </c>
      <c r="D69" s="26" t="s">
        <v>15</v>
      </c>
      <c r="E69" s="25" t="s">
        <v>181</v>
      </c>
      <c r="F69" s="21">
        <f t="shared" si="66"/>
        <v>0</v>
      </c>
      <c r="G69" s="57">
        <v>0</v>
      </c>
      <c r="H69" s="57">
        <v>0</v>
      </c>
      <c r="I69" s="57"/>
      <c r="J69" s="21">
        <f t="shared" ref="J69:J72" si="67">SUM(K69:M69)</f>
        <v>0</v>
      </c>
      <c r="K69" s="57">
        <v>0</v>
      </c>
      <c r="L69" s="57">
        <v>0</v>
      </c>
      <c r="M69" s="57"/>
      <c r="N69" s="21">
        <f t="shared" si="59"/>
        <v>32639.200000000001</v>
      </c>
      <c r="O69" s="57">
        <v>1379.8</v>
      </c>
      <c r="P69" s="57">
        <v>31259.4</v>
      </c>
      <c r="Q69" s="57"/>
      <c r="R69" s="21">
        <f t="shared" si="60"/>
        <v>0</v>
      </c>
      <c r="S69" s="57">
        <v>0</v>
      </c>
      <c r="T69" s="57">
        <v>0</v>
      </c>
      <c r="U69" s="57"/>
      <c r="V69" s="28" t="e">
        <f t="shared" si="7"/>
        <v>#DIV/0!</v>
      </c>
    </row>
    <row r="70" spans="1:27" ht="90" customHeight="1">
      <c r="A70" s="18"/>
      <c r="B70" s="31" t="s">
        <v>187</v>
      </c>
      <c r="C70" s="25" t="s">
        <v>174</v>
      </c>
      <c r="D70" s="26" t="s">
        <v>16</v>
      </c>
      <c r="E70" s="63" t="s">
        <v>182</v>
      </c>
      <c r="F70" s="21">
        <f t="shared" ref="F70:F72" si="68">G70+H70+I70</f>
        <v>510274</v>
      </c>
      <c r="G70" s="57">
        <v>21571</v>
      </c>
      <c r="H70" s="57">
        <v>488703</v>
      </c>
      <c r="I70" s="57"/>
      <c r="J70" s="21">
        <f t="shared" si="67"/>
        <v>37899.4</v>
      </c>
      <c r="K70" s="57">
        <v>1602.1</v>
      </c>
      <c r="L70" s="57">
        <v>36297.300000000003</v>
      </c>
      <c r="M70" s="57"/>
      <c r="N70" s="21">
        <f t="shared" ref="N70:N72" si="69">O70+P70+Q70</f>
        <v>565529.30000000005</v>
      </c>
      <c r="O70" s="57">
        <v>23906.799999999999</v>
      </c>
      <c r="P70" s="57">
        <v>541622.5</v>
      </c>
      <c r="Q70" s="57"/>
      <c r="R70" s="21">
        <f t="shared" ref="R70:R72" si="70">S70+T70+U70</f>
        <v>0</v>
      </c>
      <c r="S70" s="57">
        <v>0</v>
      </c>
      <c r="T70" s="57">
        <v>0</v>
      </c>
      <c r="U70" s="57"/>
      <c r="V70" s="28">
        <f t="shared" si="7"/>
        <v>7.3999999999999996E-2</v>
      </c>
    </row>
    <row r="71" spans="1:27" ht="90" customHeight="1">
      <c r="A71" s="18"/>
      <c r="B71" s="31" t="s">
        <v>187</v>
      </c>
      <c r="C71" s="25" t="s">
        <v>174</v>
      </c>
      <c r="D71" s="98" t="s">
        <v>16</v>
      </c>
      <c r="E71" s="63" t="s">
        <v>365</v>
      </c>
      <c r="F71" s="21">
        <f t="shared" si="68"/>
        <v>579312.69999999995</v>
      </c>
      <c r="G71" s="57">
        <v>579312.69999999995</v>
      </c>
      <c r="H71" s="57"/>
      <c r="I71" s="57"/>
      <c r="J71" s="21">
        <f t="shared" si="67"/>
        <v>0</v>
      </c>
      <c r="K71" s="57"/>
      <c r="L71" s="57"/>
      <c r="M71" s="57"/>
      <c r="N71" s="21">
        <f t="shared" si="69"/>
        <v>24835.8</v>
      </c>
      <c r="O71" s="57">
        <v>24835.8</v>
      </c>
      <c r="P71" s="57"/>
      <c r="Q71" s="57"/>
      <c r="R71" s="21">
        <f t="shared" si="70"/>
        <v>0</v>
      </c>
      <c r="S71" s="57"/>
      <c r="T71" s="57"/>
      <c r="U71" s="57"/>
      <c r="V71" s="28">
        <f t="shared" si="7"/>
        <v>0</v>
      </c>
    </row>
    <row r="72" spans="1:27" ht="90" customHeight="1">
      <c r="A72" s="18"/>
      <c r="B72" s="31" t="s">
        <v>187</v>
      </c>
      <c r="C72" s="25" t="s">
        <v>173</v>
      </c>
      <c r="D72" s="98" t="s">
        <v>15</v>
      </c>
      <c r="E72" s="63" t="s">
        <v>365</v>
      </c>
      <c r="F72" s="21">
        <f t="shared" si="68"/>
        <v>0</v>
      </c>
      <c r="G72" s="57"/>
      <c r="H72" s="57"/>
      <c r="I72" s="57"/>
      <c r="J72" s="21">
        <f t="shared" si="67"/>
        <v>0</v>
      </c>
      <c r="K72" s="57"/>
      <c r="L72" s="57"/>
      <c r="M72" s="57"/>
      <c r="N72" s="21">
        <f t="shared" si="69"/>
        <v>564882.80000000005</v>
      </c>
      <c r="O72" s="57">
        <v>564882.80000000005</v>
      </c>
      <c r="P72" s="57"/>
      <c r="Q72" s="57"/>
      <c r="R72" s="21">
        <f t="shared" si="70"/>
        <v>0</v>
      </c>
      <c r="S72" s="57"/>
      <c r="T72" s="57"/>
      <c r="U72" s="57"/>
      <c r="V72" s="28" t="e">
        <f t="shared" si="7"/>
        <v>#DIV/0!</v>
      </c>
    </row>
    <row r="73" spans="1:27" ht="24" customHeight="1">
      <c r="A73" s="13" t="s">
        <v>39</v>
      </c>
      <c r="B73" s="14" t="s">
        <v>40</v>
      </c>
      <c r="C73" s="34" t="s">
        <v>12</v>
      </c>
      <c r="D73" s="34" t="s">
        <v>12</v>
      </c>
      <c r="E73" s="34" t="s">
        <v>12</v>
      </c>
      <c r="F73" s="35">
        <f>G73+H73+I73</f>
        <v>1788408.7</v>
      </c>
      <c r="G73" s="35">
        <f>G74+G90+G94+G100+G103</f>
        <v>859855.7</v>
      </c>
      <c r="H73" s="35">
        <f>H74+H90+H94+H100+H103</f>
        <v>919927.6</v>
      </c>
      <c r="I73" s="35">
        <f>I74+I90+I94+I100+I103</f>
        <v>8625.4</v>
      </c>
      <c r="J73" s="35">
        <f>K73+L73+M73</f>
        <v>671810.2</v>
      </c>
      <c r="K73" s="35">
        <f>K74+K90+K94+K100+K103</f>
        <v>53569.4</v>
      </c>
      <c r="L73" s="35">
        <f>L74+L90+L94+L100+L103</f>
        <v>617617.5</v>
      </c>
      <c r="M73" s="35">
        <f>M74+M90+M94+M100+M103</f>
        <v>623.29999999999995</v>
      </c>
      <c r="N73" s="35">
        <f t="shared" si="59"/>
        <v>130637.5</v>
      </c>
      <c r="O73" s="35">
        <f>O74+O90+O94+O100+O103</f>
        <v>52419.1</v>
      </c>
      <c r="P73" s="35">
        <f>P74+P90+P94+P100+P103</f>
        <v>78218.399999999994</v>
      </c>
      <c r="Q73" s="35">
        <f>Q74+Q90+Q94+Q100+Q103</f>
        <v>0</v>
      </c>
      <c r="R73" s="35">
        <f t="shared" si="60"/>
        <v>97475.6</v>
      </c>
      <c r="S73" s="35">
        <f>S74+S90+S94+S100+S103</f>
        <v>8772.7999999999993</v>
      </c>
      <c r="T73" s="35">
        <f>T74+T90+T94+T100+T103</f>
        <v>88702.8</v>
      </c>
      <c r="U73" s="35">
        <f>U74+U90+U94+U100+U103</f>
        <v>0</v>
      </c>
      <c r="V73" s="36">
        <f t="shared" si="7"/>
        <v>0.376</v>
      </c>
    </row>
    <row r="74" spans="1:27" ht="42.75" customHeight="1">
      <c r="A74" s="7" t="s">
        <v>41</v>
      </c>
      <c r="B74" s="38" t="s">
        <v>42</v>
      </c>
      <c r="C74" s="46" t="s">
        <v>12</v>
      </c>
      <c r="D74" s="46" t="s">
        <v>12</v>
      </c>
      <c r="E74" s="50" t="s">
        <v>12</v>
      </c>
      <c r="F74" s="21">
        <f t="shared" si="46"/>
        <v>1502176.1</v>
      </c>
      <c r="G74" s="21">
        <f>SUM(G76:G89)</f>
        <v>849239.9</v>
      </c>
      <c r="H74" s="21">
        <f>SUM(H76:H89)</f>
        <v>644320.1</v>
      </c>
      <c r="I74" s="21">
        <f>SUM(I76:I89)</f>
        <v>8616.1</v>
      </c>
      <c r="J74" s="21">
        <f>K74+L74+M74</f>
        <v>622897.6</v>
      </c>
      <c r="K74" s="21">
        <f>SUM(K76:K89)</f>
        <v>50073</v>
      </c>
      <c r="L74" s="21">
        <f>SUM(L76:L89)</f>
        <v>572201.30000000005</v>
      </c>
      <c r="M74" s="21">
        <f>SUM(M76:M89)</f>
        <v>623.29999999999995</v>
      </c>
      <c r="N74" s="21">
        <f>O74+P74+Q74</f>
        <v>50000</v>
      </c>
      <c r="O74" s="21">
        <f>SUM(O76:O89)</f>
        <v>50000</v>
      </c>
      <c r="P74" s="21">
        <f t="shared" ref="P74:Q74" si="71">SUM(P76:P89)</f>
        <v>0</v>
      </c>
      <c r="Q74" s="21">
        <f t="shared" si="71"/>
        <v>0</v>
      </c>
      <c r="R74" s="21">
        <f t="shared" ref="R74" si="72">SUM(R76:R87)</f>
        <v>0</v>
      </c>
      <c r="S74" s="21">
        <f>SUM(S76:S89)</f>
        <v>0</v>
      </c>
      <c r="T74" s="21">
        <f t="shared" ref="T74:U74" si="73">SUM(T76:T89)</f>
        <v>0</v>
      </c>
      <c r="U74" s="21">
        <f t="shared" si="73"/>
        <v>0</v>
      </c>
      <c r="V74" s="28">
        <f t="shared" si="7"/>
        <v>0.41499999999999998</v>
      </c>
      <c r="X74" s="86"/>
      <c r="Y74" s="86"/>
      <c r="Z74" s="86"/>
      <c r="AA74" s="86"/>
    </row>
    <row r="75" spans="1:27" ht="18.75">
      <c r="A75" s="29"/>
      <c r="B75" s="30" t="s">
        <v>14</v>
      </c>
      <c r="C75" s="23"/>
      <c r="D75" s="23"/>
      <c r="E75" s="23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8"/>
      <c r="X75" s="86"/>
    </row>
    <row r="76" spans="1:27" ht="56.25" customHeight="1">
      <c r="A76" s="29"/>
      <c r="B76" s="31" t="s">
        <v>189</v>
      </c>
      <c r="C76" s="25" t="s">
        <v>192</v>
      </c>
      <c r="D76" s="26" t="s">
        <v>413</v>
      </c>
      <c r="E76" s="47" t="s">
        <v>191</v>
      </c>
      <c r="F76" s="21">
        <f t="shared" si="46"/>
        <v>0</v>
      </c>
      <c r="G76" s="57">
        <v>0</v>
      </c>
      <c r="H76" s="57"/>
      <c r="I76" s="57">
        <v>0</v>
      </c>
      <c r="J76" s="21">
        <f t="shared" ref="J76:J89" si="74">K76+L76+M76</f>
        <v>0</v>
      </c>
      <c r="K76" s="57">
        <v>0</v>
      </c>
      <c r="L76" s="57"/>
      <c r="M76" s="57">
        <v>0</v>
      </c>
      <c r="N76" s="21">
        <f t="shared" ref="N76:N90" si="75">O76+P76+Q76</f>
        <v>0</v>
      </c>
      <c r="O76" s="57">
        <v>0</v>
      </c>
      <c r="P76" s="57"/>
      <c r="Q76" s="57"/>
      <c r="R76" s="21">
        <f t="shared" ref="R76:R90" si="76">S76+T76+U76</f>
        <v>0</v>
      </c>
      <c r="S76" s="57">
        <v>0</v>
      </c>
      <c r="T76" s="57"/>
      <c r="U76" s="57"/>
      <c r="V76" s="28" t="e">
        <f t="shared" si="7"/>
        <v>#DIV/0!</v>
      </c>
    </row>
    <row r="77" spans="1:27" ht="72.75" customHeight="1">
      <c r="A77" s="29"/>
      <c r="B77" s="31" t="s">
        <v>312</v>
      </c>
      <c r="C77" s="63" t="s">
        <v>174</v>
      </c>
      <c r="D77" s="99" t="s">
        <v>16</v>
      </c>
      <c r="E77" s="47" t="s">
        <v>313</v>
      </c>
      <c r="F77" s="21">
        <f t="shared" si="46"/>
        <v>0</v>
      </c>
      <c r="G77" s="57"/>
      <c r="H77" s="57"/>
      <c r="I77" s="57">
        <v>0</v>
      </c>
      <c r="J77" s="21">
        <f t="shared" si="74"/>
        <v>0</v>
      </c>
      <c r="K77" s="57"/>
      <c r="L77" s="57"/>
      <c r="M77" s="57">
        <v>0</v>
      </c>
      <c r="N77" s="21">
        <f t="shared" si="75"/>
        <v>0</v>
      </c>
      <c r="O77" s="57"/>
      <c r="P77" s="57"/>
      <c r="Q77" s="57"/>
      <c r="R77" s="21">
        <f t="shared" si="76"/>
        <v>0</v>
      </c>
      <c r="S77" s="57"/>
      <c r="T77" s="57"/>
      <c r="U77" s="57"/>
      <c r="V77" s="28" t="e">
        <f t="shared" si="7"/>
        <v>#DIV/0!</v>
      </c>
    </row>
    <row r="78" spans="1:27" ht="128.25" customHeight="1">
      <c r="A78" s="29"/>
      <c r="B78" s="31" t="s">
        <v>246</v>
      </c>
      <c r="C78" s="63" t="s">
        <v>192</v>
      </c>
      <c r="D78" s="99" t="s">
        <v>413</v>
      </c>
      <c r="E78" s="47" t="s">
        <v>245</v>
      </c>
      <c r="F78" s="21">
        <f t="shared" si="46"/>
        <v>42347</v>
      </c>
      <c r="G78" s="57">
        <v>1270.4000000000001</v>
      </c>
      <c r="H78" s="57">
        <v>41076.6</v>
      </c>
      <c r="I78" s="57"/>
      <c r="J78" s="21">
        <f t="shared" si="74"/>
        <v>55.8</v>
      </c>
      <c r="K78" s="57">
        <v>1.7</v>
      </c>
      <c r="L78" s="57">
        <v>54.1</v>
      </c>
      <c r="M78" s="57"/>
      <c r="N78" s="21">
        <f t="shared" si="75"/>
        <v>0</v>
      </c>
      <c r="O78" s="57">
        <v>0</v>
      </c>
      <c r="P78" s="57">
        <v>0</v>
      </c>
      <c r="Q78" s="57"/>
      <c r="R78" s="21">
        <f t="shared" si="76"/>
        <v>0</v>
      </c>
      <c r="S78" s="57">
        <v>0</v>
      </c>
      <c r="T78" s="57"/>
      <c r="U78" s="57"/>
      <c r="V78" s="28">
        <f t="shared" si="7"/>
        <v>1E-3</v>
      </c>
    </row>
    <row r="79" spans="1:27" ht="103.5" customHeight="1">
      <c r="A79" s="29"/>
      <c r="B79" s="31" t="s">
        <v>373</v>
      </c>
      <c r="C79" s="63" t="s">
        <v>174</v>
      </c>
      <c r="D79" s="99" t="s">
        <v>16</v>
      </c>
      <c r="E79" s="47" t="s">
        <v>372</v>
      </c>
      <c r="F79" s="21">
        <f t="shared" si="46"/>
        <v>213549.3</v>
      </c>
      <c r="G79" s="57">
        <v>213549.3</v>
      </c>
      <c r="H79" s="57"/>
      <c r="I79" s="57"/>
      <c r="J79" s="21">
        <f t="shared" si="74"/>
        <v>0</v>
      </c>
      <c r="K79" s="57"/>
      <c r="L79" s="57"/>
      <c r="M79" s="57"/>
      <c r="N79" s="21">
        <f t="shared" si="75"/>
        <v>0</v>
      </c>
      <c r="O79" s="57"/>
      <c r="P79" s="57"/>
      <c r="Q79" s="57"/>
      <c r="R79" s="21">
        <f t="shared" si="76"/>
        <v>0</v>
      </c>
      <c r="S79" s="57"/>
      <c r="T79" s="57"/>
      <c r="U79" s="57"/>
      <c r="V79" s="28">
        <f t="shared" si="7"/>
        <v>0</v>
      </c>
    </row>
    <row r="80" spans="1:27" ht="82.5" customHeight="1">
      <c r="A80" s="29"/>
      <c r="B80" s="31" t="s">
        <v>248</v>
      </c>
      <c r="C80" s="63" t="s">
        <v>174</v>
      </c>
      <c r="D80" s="99" t="s">
        <v>16</v>
      </c>
      <c r="E80" s="47" t="s">
        <v>247</v>
      </c>
      <c r="F80" s="21">
        <f t="shared" si="46"/>
        <v>3000</v>
      </c>
      <c r="G80" s="57">
        <v>0</v>
      </c>
      <c r="H80" s="57"/>
      <c r="I80" s="57">
        <v>3000</v>
      </c>
      <c r="J80" s="21">
        <f t="shared" si="74"/>
        <v>0</v>
      </c>
      <c r="K80" s="57"/>
      <c r="L80" s="57"/>
      <c r="M80" s="57">
        <v>0</v>
      </c>
      <c r="N80" s="21">
        <f t="shared" si="75"/>
        <v>0</v>
      </c>
      <c r="O80" s="57"/>
      <c r="P80" s="57"/>
      <c r="Q80" s="57"/>
      <c r="R80" s="21">
        <f t="shared" si="76"/>
        <v>0</v>
      </c>
      <c r="S80" s="57"/>
      <c r="T80" s="57"/>
      <c r="U80" s="57"/>
      <c r="V80" s="28">
        <f t="shared" si="7"/>
        <v>0</v>
      </c>
    </row>
    <row r="81" spans="1:101" ht="99.75" customHeight="1">
      <c r="A81" s="29"/>
      <c r="B81" s="31" t="s">
        <v>221</v>
      </c>
      <c r="C81" s="63" t="s">
        <v>192</v>
      </c>
      <c r="D81" s="99" t="s">
        <v>413</v>
      </c>
      <c r="E81" s="47" t="s">
        <v>220</v>
      </c>
      <c r="F81" s="21">
        <f t="shared" ref="F81" si="77">G81+H81+I81</f>
        <v>12000</v>
      </c>
      <c r="G81" s="57">
        <v>1560</v>
      </c>
      <c r="H81" s="57">
        <v>10440</v>
      </c>
      <c r="I81" s="57"/>
      <c r="J81" s="21">
        <f t="shared" si="74"/>
        <v>0</v>
      </c>
      <c r="K81" s="57">
        <v>0</v>
      </c>
      <c r="L81" s="57">
        <v>0</v>
      </c>
      <c r="M81" s="57"/>
      <c r="N81" s="21">
        <f t="shared" ref="N81" si="78">O81+P81+Q81</f>
        <v>0</v>
      </c>
      <c r="O81" s="57">
        <v>0</v>
      </c>
      <c r="P81" s="57">
        <v>0</v>
      </c>
      <c r="Q81" s="57"/>
      <c r="R81" s="21">
        <f t="shared" ref="R81" si="79">S81+T81+U81</f>
        <v>0</v>
      </c>
      <c r="S81" s="57">
        <v>0</v>
      </c>
      <c r="T81" s="57"/>
      <c r="U81" s="57"/>
      <c r="V81" s="28">
        <f t="shared" si="7"/>
        <v>0</v>
      </c>
    </row>
    <row r="82" spans="1:101" ht="72.75" customHeight="1">
      <c r="A82" s="29"/>
      <c r="B82" s="31" t="s">
        <v>170</v>
      </c>
      <c r="C82" s="63" t="s">
        <v>174</v>
      </c>
      <c r="D82" s="99" t="s">
        <v>16</v>
      </c>
      <c r="E82" s="47" t="s">
        <v>169</v>
      </c>
      <c r="F82" s="21">
        <f t="shared" si="46"/>
        <v>611749.4</v>
      </c>
      <c r="G82" s="57">
        <v>18334.099999999999</v>
      </c>
      <c r="H82" s="57">
        <v>592803.5</v>
      </c>
      <c r="I82" s="57">
        <v>611.79999999999995</v>
      </c>
      <c r="J82" s="21">
        <f t="shared" si="74"/>
        <v>590432.9</v>
      </c>
      <c r="K82" s="57">
        <v>17695.3</v>
      </c>
      <c r="L82" s="57">
        <v>572147.19999999995</v>
      </c>
      <c r="M82" s="57">
        <v>590.4</v>
      </c>
      <c r="N82" s="21">
        <f t="shared" si="75"/>
        <v>0</v>
      </c>
      <c r="O82" s="57">
        <v>0</v>
      </c>
      <c r="P82" s="57">
        <v>0</v>
      </c>
      <c r="Q82" s="57">
        <v>0</v>
      </c>
      <c r="R82" s="21">
        <f t="shared" si="76"/>
        <v>0</v>
      </c>
      <c r="S82" s="57">
        <v>0</v>
      </c>
      <c r="T82" s="57"/>
      <c r="U82" s="57"/>
      <c r="V82" s="28">
        <f t="shared" si="7"/>
        <v>0.96499999999999997</v>
      </c>
    </row>
    <row r="83" spans="1:101" ht="99.75" customHeight="1">
      <c r="A83" s="29"/>
      <c r="B83" s="31" t="s">
        <v>375</v>
      </c>
      <c r="C83" s="63" t="s">
        <v>174</v>
      </c>
      <c r="D83" s="99" t="s">
        <v>16</v>
      </c>
      <c r="E83" s="47" t="s">
        <v>374</v>
      </c>
      <c r="F83" s="21">
        <f t="shared" si="46"/>
        <v>504304.2</v>
      </c>
      <c r="G83" s="57">
        <v>503799.9</v>
      </c>
      <c r="H83" s="57"/>
      <c r="I83" s="57">
        <v>504.3</v>
      </c>
      <c r="J83" s="21">
        <f t="shared" si="74"/>
        <v>32408.9</v>
      </c>
      <c r="K83" s="57">
        <v>32376</v>
      </c>
      <c r="L83" s="57"/>
      <c r="M83" s="57">
        <v>32.9</v>
      </c>
      <c r="N83" s="21">
        <f t="shared" si="75"/>
        <v>0</v>
      </c>
      <c r="O83" s="57"/>
      <c r="P83" s="57"/>
      <c r="Q83" s="57"/>
      <c r="R83" s="21">
        <f t="shared" si="76"/>
        <v>0</v>
      </c>
      <c r="S83" s="57"/>
      <c r="T83" s="57"/>
      <c r="U83" s="57"/>
      <c r="V83" s="28">
        <f t="shared" si="7"/>
        <v>6.4000000000000001E-2</v>
      </c>
    </row>
    <row r="84" spans="1:101" ht="84.75" customHeight="1">
      <c r="A84" s="29"/>
      <c r="B84" s="31" t="s">
        <v>250</v>
      </c>
      <c r="C84" s="63" t="s">
        <v>174</v>
      </c>
      <c r="D84" s="99" t="s">
        <v>16</v>
      </c>
      <c r="E84" s="47" t="s">
        <v>249</v>
      </c>
      <c r="F84" s="21">
        <f t="shared" si="46"/>
        <v>0</v>
      </c>
      <c r="G84" s="57">
        <v>0</v>
      </c>
      <c r="H84" s="57"/>
      <c r="I84" s="57">
        <v>0</v>
      </c>
      <c r="J84" s="21">
        <f t="shared" si="74"/>
        <v>0</v>
      </c>
      <c r="K84" s="57">
        <v>0</v>
      </c>
      <c r="L84" s="57"/>
      <c r="M84" s="57">
        <v>0</v>
      </c>
      <c r="N84" s="21">
        <f t="shared" si="75"/>
        <v>0</v>
      </c>
      <c r="O84" s="57">
        <v>0</v>
      </c>
      <c r="P84" s="57"/>
      <c r="Q84" s="57">
        <v>0</v>
      </c>
      <c r="R84" s="21">
        <f t="shared" si="76"/>
        <v>0</v>
      </c>
      <c r="S84" s="57"/>
      <c r="T84" s="57"/>
      <c r="U84" s="57"/>
      <c r="V84" s="28" t="e">
        <f t="shared" si="7"/>
        <v>#DIV/0!</v>
      </c>
    </row>
    <row r="85" spans="1:101" ht="69" customHeight="1">
      <c r="A85" s="29"/>
      <c r="B85" s="31" t="s">
        <v>189</v>
      </c>
      <c r="C85" s="63" t="s">
        <v>192</v>
      </c>
      <c r="D85" s="99" t="s">
        <v>413</v>
      </c>
      <c r="E85" s="47" t="s">
        <v>376</v>
      </c>
      <c r="F85" s="21">
        <f t="shared" si="46"/>
        <v>0</v>
      </c>
      <c r="G85" s="57"/>
      <c r="H85" s="57"/>
      <c r="I85" s="57"/>
      <c r="J85" s="21">
        <f t="shared" si="74"/>
        <v>0</v>
      </c>
      <c r="K85" s="57"/>
      <c r="L85" s="57"/>
      <c r="M85" s="57"/>
      <c r="N85" s="21">
        <f t="shared" si="75"/>
        <v>50000</v>
      </c>
      <c r="O85" s="57">
        <v>50000</v>
      </c>
      <c r="P85" s="57"/>
      <c r="Q85" s="57"/>
      <c r="R85" s="21">
        <f t="shared" si="76"/>
        <v>0</v>
      </c>
      <c r="S85" s="57"/>
      <c r="T85" s="57"/>
      <c r="U85" s="57"/>
      <c r="V85" s="28" t="e">
        <f t="shared" si="7"/>
        <v>#DIV/0!</v>
      </c>
    </row>
    <row r="86" spans="1:101" ht="69" customHeight="1">
      <c r="A86" s="29"/>
      <c r="B86" s="31" t="s">
        <v>378</v>
      </c>
      <c r="C86" s="63" t="s">
        <v>192</v>
      </c>
      <c r="D86" s="99" t="s">
        <v>413</v>
      </c>
      <c r="E86" s="47" t="s">
        <v>377</v>
      </c>
      <c r="F86" s="21">
        <f t="shared" si="46"/>
        <v>108726.2</v>
      </c>
      <c r="G86" s="57">
        <v>108726.2</v>
      </c>
      <c r="H86" s="57"/>
      <c r="I86" s="57"/>
      <c r="J86" s="21">
        <f t="shared" si="74"/>
        <v>0</v>
      </c>
      <c r="K86" s="57"/>
      <c r="L86" s="57"/>
      <c r="M86" s="57"/>
      <c r="N86" s="21">
        <f t="shared" si="75"/>
        <v>0</v>
      </c>
      <c r="O86" s="57"/>
      <c r="P86" s="57"/>
      <c r="Q86" s="57"/>
      <c r="R86" s="21">
        <f t="shared" si="76"/>
        <v>0</v>
      </c>
      <c r="S86" s="57"/>
      <c r="T86" s="57"/>
      <c r="U86" s="57"/>
      <c r="V86" s="28">
        <f t="shared" si="7"/>
        <v>0</v>
      </c>
    </row>
    <row r="87" spans="1:101" ht="66.75" customHeight="1">
      <c r="A87" s="29"/>
      <c r="B87" s="31" t="s">
        <v>190</v>
      </c>
      <c r="C87" s="63" t="s">
        <v>174</v>
      </c>
      <c r="D87" s="99" t="s">
        <v>16</v>
      </c>
      <c r="E87" s="81" t="s">
        <v>110</v>
      </c>
      <c r="F87" s="21">
        <f t="shared" ref="F87:F89" si="80">G87+H87+I87</f>
        <v>4500</v>
      </c>
      <c r="G87" s="57">
        <v>0</v>
      </c>
      <c r="H87" s="57">
        <v>0</v>
      </c>
      <c r="I87" s="57">
        <v>4500</v>
      </c>
      <c r="J87" s="21">
        <f t="shared" si="74"/>
        <v>0</v>
      </c>
      <c r="K87" s="57"/>
      <c r="L87" s="57"/>
      <c r="M87" s="57"/>
      <c r="N87" s="21">
        <f t="shared" ref="N87:N89" si="81">O87+P87+Q87</f>
        <v>0</v>
      </c>
      <c r="O87" s="57">
        <v>0</v>
      </c>
      <c r="P87" s="57"/>
      <c r="Q87" s="57"/>
      <c r="R87" s="21">
        <f t="shared" ref="R87:R89" si="82">S87+T87+U87</f>
        <v>0</v>
      </c>
      <c r="S87" s="57">
        <v>0</v>
      </c>
      <c r="T87" s="57"/>
      <c r="U87" s="57"/>
      <c r="V87" s="28">
        <f t="shared" si="7"/>
        <v>0</v>
      </c>
    </row>
    <row r="88" spans="1:101" ht="73.5" customHeight="1">
      <c r="A88" s="10"/>
      <c r="B88" s="75" t="s">
        <v>307</v>
      </c>
      <c r="C88" s="63">
        <v>821</v>
      </c>
      <c r="D88" s="99" t="s">
        <v>16</v>
      </c>
      <c r="E88" s="82" t="s">
        <v>306</v>
      </c>
      <c r="F88" s="21">
        <f t="shared" si="80"/>
        <v>0</v>
      </c>
      <c r="G88" s="57">
        <v>0</v>
      </c>
      <c r="H88" s="57"/>
      <c r="I88" s="57"/>
      <c r="J88" s="21">
        <f t="shared" si="74"/>
        <v>0</v>
      </c>
      <c r="K88" s="57"/>
      <c r="L88" s="57"/>
      <c r="M88" s="57"/>
      <c r="N88" s="21">
        <f t="shared" si="81"/>
        <v>0</v>
      </c>
      <c r="O88" s="57">
        <v>0</v>
      </c>
      <c r="P88" s="57"/>
      <c r="Q88" s="57"/>
      <c r="R88" s="21">
        <f t="shared" si="82"/>
        <v>0</v>
      </c>
      <c r="S88" s="57"/>
      <c r="T88" s="57"/>
      <c r="U88" s="57"/>
      <c r="V88" s="28" t="e">
        <f t="shared" si="7"/>
        <v>#DIV/0!</v>
      </c>
      <c r="W88" s="111"/>
      <c r="X88" s="111"/>
      <c r="Y88" s="111"/>
      <c r="Z88" s="111"/>
      <c r="AA88" s="111"/>
      <c r="AB88" s="111"/>
      <c r="AC88" s="111"/>
      <c r="AD88" s="111"/>
      <c r="AE88" s="111"/>
      <c r="AF88" s="111"/>
      <c r="AG88" s="111"/>
      <c r="AH88" s="111"/>
      <c r="AI88" s="111"/>
      <c r="AJ88" s="111"/>
      <c r="AK88" s="111"/>
      <c r="AL88" s="111"/>
      <c r="AM88" s="111"/>
      <c r="AN88" s="111"/>
      <c r="AO88" s="111"/>
      <c r="AP88" s="111"/>
      <c r="AQ88" s="111"/>
      <c r="AR88" s="111"/>
      <c r="AS88" s="111"/>
      <c r="AT88" s="111"/>
      <c r="AU88" s="111"/>
      <c r="AV88" s="111"/>
      <c r="AW88" s="111"/>
      <c r="AX88" s="111"/>
      <c r="AY88" s="111"/>
      <c r="AZ88" s="111"/>
      <c r="BA88" s="111"/>
      <c r="BB88" s="111"/>
      <c r="BC88" s="111"/>
      <c r="BD88" s="111"/>
      <c r="BE88" s="111"/>
      <c r="BF88" s="111"/>
      <c r="BG88" s="111"/>
      <c r="BH88" s="111"/>
      <c r="BI88" s="111"/>
      <c r="BJ88" s="111"/>
      <c r="BK88" s="111"/>
      <c r="BL88" s="111"/>
      <c r="BM88" s="111"/>
      <c r="BN88" s="111"/>
      <c r="BO88" s="111"/>
      <c r="BP88" s="111"/>
      <c r="BQ88" s="111"/>
      <c r="BR88" s="111"/>
      <c r="BS88" s="111"/>
      <c r="BT88" s="111"/>
      <c r="BU88" s="111"/>
      <c r="BV88" s="111"/>
      <c r="BW88" s="111"/>
      <c r="BX88" s="111"/>
      <c r="BY88" s="111"/>
      <c r="BZ88" s="111"/>
      <c r="CA88" s="111"/>
      <c r="CB88" s="111"/>
      <c r="CC88" s="111"/>
      <c r="CD88" s="111"/>
      <c r="CE88" s="111"/>
      <c r="CF88" s="111"/>
      <c r="CG88" s="111"/>
      <c r="CH88" s="111"/>
      <c r="CI88" s="111"/>
      <c r="CJ88" s="111"/>
      <c r="CK88" s="111"/>
      <c r="CL88" s="111"/>
      <c r="CM88" s="111"/>
      <c r="CN88" s="111"/>
      <c r="CO88" s="111"/>
      <c r="CP88" s="111"/>
      <c r="CQ88" s="111"/>
      <c r="CR88" s="111"/>
      <c r="CS88" s="111"/>
      <c r="CT88" s="111"/>
      <c r="CU88" s="111"/>
      <c r="CV88" s="111"/>
      <c r="CW88" s="111"/>
    </row>
    <row r="89" spans="1:101" ht="120.75" customHeight="1">
      <c r="A89" s="29"/>
      <c r="B89" s="31" t="s">
        <v>262</v>
      </c>
      <c r="C89" s="63" t="s">
        <v>192</v>
      </c>
      <c r="D89" s="99" t="s">
        <v>413</v>
      </c>
      <c r="E89" s="47" t="s">
        <v>261</v>
      </c>
      <c r="F89" s="21">
        <f t="shared" si="80"/>
        <v>2000</v>
      </c>
      <c r="G89" s="57">
        <v>2000</v>
      </c>
      <c r="H89" s="57"/>
      <c r="I89" s="57"/>
      <c r="J89" s="21">
        <f t="shared" si="74"/>
        <v>0</v>
      </c>
      <c r="K89" s="57">
        <v>0</v>
      </c>
      <c r="L89" s="57"/>
      <c r="M89" s="57"/>
      <c r="N89" s="21">
        <f t="shared" si="81"/>
        <v>0</v>
      </c>
      <c r="O89" s="57"/>
      <c r="P89" s="57"/>
      <c r="Q89" s="57"/>
      <c r="R89" s="21">
        <f t="shared" si="82"/>
        <v>0</v>
      </c>
      <c r="S89" s="57"/>
      <c r="T89" s="57"/>
      <c r="U89" s="57"/>
      <c r="V89" s="28">
        <f t="shared" si="7"/>
        <v>0</v>
      </c>
    </row>
    <row r="90" spans="1:101" ht="34.5" customHeight="1">
      <c r="A90" s="18" t="s">
        <v>43</v>
      </c>
      <c r="B90" s="38" t="s">
        <v>49</v>
      </c>
      <c r="C90" s="27" t="s">
        <v>12</v>
      </c>
      <c r="D90" s="27" t="s">
        <v>12</v>
      </c>
      <c r="E90" s="20" t="s">
        <v>12</v>
      </c>
      <c r="F90" s="21">
        <f t="shared" si="46"/>
        <v>13957.9</v>
      </c>
      <c r="G90" s="21">
        <f>SUM(G92:G93)</f>
        <v>418.5</v>
      </c>
      <c r="H90" s="21">
        <f>SUM(H92:H93)</f>
        <v>13530.1</v>
      </c>
      <c r="I90" s="21">
        <f>SUM(I92:I93)</f>
        <v>9.3000000000000007</v>
      </c>
      <c r="J90" s="21">
        <f t="shared" ref="J90" si="83">K90+L90+M90</f>
        <v>3449.3</v>
      </c>
      <c r="K90" s="21">
        <f>SUM(K92:K93)</f>
        <v>103.5</v>
      </c>
      <c r="L90" s="21">
        <f>SUM(L92:L93)</f>
        <v>3345.8</v>
      </c>
      <c r="M90" s="21">
        <f>SUM(M92:M93)</f>
        <v>0</v>
      </c>
      <c r="N90" s="21">
        <f t="shared" si="75"/>
        <v>0</v>
      </c>
      <c r="O90" s="21">
        <f>SUM(O92:O93)</f>
        <v>0</v>
      </c>
      <c r="P90" s="21">
        <f>SUM(P92:P93)</f>
        <v>0</v>
      </c>
      <c r="Q90" s="21">
        <f>SUM(Q92:Q93)</f>
        <v>0</v>
      </c>
      <c r="R90" s="21">
        <f t="shared" si="76"/>
        <v>0</v>
      </c>
      <c r="S90" s="21">
        <f>SUM(S92:S93)</f>
        <v>0</v>
      </c>
      <c r="T90" s="21">
        <f>SUM(T92:T93)</f>
        <v>0</v>
      </c>
      <c r="U90" s="21">
        <f>SUM(U92:U93)</f>
        <v>0</v>
      </c>
      <c r="V90" s="28">
        <f t="shared" si="7"/>
        <v>0.247</v>
      </c>
    </row>
    <row r="91" spans="1:101" ht="18.75">
      <c r="A91" s="29"/>
      <c r="B91" s="30" t="s">
        <v>14</v>
      </c>
      <c r="C91" s="45"/>
      <c r="D91" s="45"/>
      <c r="E91" s="23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8"/>
    </row>
    <row r="92" spans="1:101" ht="105" customHeight="1">
      <c r="A92" s="29"/>
      <c r="B92" s="31" t="s">
        <v>252</v>
      </c>
      <c r="C92" s="63" t="s">
        <v>174</v>
      </c>
      <c r="D92" s="99" t="s">
        <v>16</v>
      </c>
      <c r="E92" s="47" t="s">
        <v>251</v>
      </c>
      <c r="F92" s="21">
        <f t="shared" si="46"/>
        <v>9345.2000000000007</v>
      </c>
      <c r="G92" s="57">
        <v>280.10000000000002</v>
      </c>
      <c r="H92" s="57">
        <v>9055.7999999999993</v>
      </c>
      <c r="I92" s="57">
        <v>9.3000000000000007</v>
      </c>
      <c r="J92" s="21">
        <f t="shared" ref="J92:J93" si="84">SUM(K92:M92)</f>
        <v>0</v>
      </c>
      <c r="K92" s="57">
        <v>0</v>
      </c>
      <c r="L92" s="57">
        <v>0</v>
      </c>
      <c r="M92" s="57">
        <v>0</v>
      </c>
      <c r="N92" s="21">
        <f t="shared" ref="N92:N94" si="85">O92+P92+Q92</f>
        <v>0</v>
      </c>
      <c r="O92" s="57">
        <v>0</v>
      </c>
      <c r="P92" s="57">
        <v>0</v>
      </c>
      <c r="Q92" s="57"/>
      <c r="R92" s="21">
        <f t="shared" ref="R92:R94" si="86">S92+T92+U92</f>
        <v>0</v>
      </c>
      <c r="S92" s="57">
        <v>0</v>
      </c>
      <c r="T92" s="57"/>
      <c r="U92" s="57"/>
      <c r="V92" s="28">
        <f t="shared" si="7"/>
        <v>0</v>
      </c>
    </row>
    <row r="93" spans="1:101" ht="132.75" customHeight="1">
      <c r="A93" s="29"/>
      <c r="B93" s="31" t="s">
        <v>253</v>
      </c>
      <c r="C93" s="63" t="s">
        <v>192</v>
      </c>
      <c r="D93" s="99" t="s">
        <v>413</v>
      </c>
      <c r="E93" s="47" t="s">
        <v>254</v>
      </c>
      <c r="F93" s="21">
        <f t="shared" si="46"/>
        <v>4612.7</v>
      </c>
      <c r="G93" s="57">
        <v>138.4</v>
      </c>
      <c r="H93" s="57">
        <v>4474.3</v>
      </c>
      <c r="I93" s="57">
        <v>0</v>
      </c>
      <c r="J93" s="21">
        <f t="shared" si="84"/>
        <v>3449.3</v>
      </c>
      <c r="K93" s="57">
        <v>103.5</v>
      </c>
      <c r="L93" s="57">
        <v>3345.8</v>
      </c>
      <c r="M93" s="57"/>
      <c r="N93" s="21">
        <f t="shared" si="85"/>
        <v>0</v>
      </c>
      <c r="O93" s="57">
        <v>0</v>
      </c>
      <c r="P93" s="57">
        <v>0</v>
      </c>
      <c r="Q93" s="57">
        <v>0</v>
      </c>
      <c r="R93" s="21">
        <f t="shared" si="86"/>
        <v>0</v>
      </c>
      <c r="S93" s="57">
        <v>0</v>
      </c>
      <c r="T93" s="57"/>
      <c r="U93" s="57">
        <v>0</v>
      </c>
      <c r="V93" s="28">
        <f t="shared" si="7"/>
        <v>0.748</v>
      </c>
    </row>
    <row r="94" spans="1:101" ht="46.5" customHeight="1">
      <c r="A94" s="18" t="s">
        <v>48</v>
      </c>
      <c r="B94" s="38" t="s">
        <v>44</v>
      </c>
      <c r="C94" s="27" t="s">
        <v>12</v>
      </c>
      <c r="D94" s="27" t="s">
        <v>12</v>
      </c>
      <c r="E94" s="20" t="s">
        <v>12</v>
      </c>
      <c r="F94" s="21">
        <f t="shared" si="46"/>
        <v>12527.6</v>
      </c>
      <c r="G94" s="21">
        <f>SUM(G96:G99)</f>
        <v>2404.9</v>
      </c>
      <c r="H94" s="21">
        <f>SUM(H96:H99)</f>
        <v>10122.700000000001</v>
      </c>
      <c r="I94" s="21">
        <f>SUM(I96:I99)</f>
        <v>0</v>
      </c>
      <c r="J94" s="21">
        <f t="shared" ref="J94" si="87">K94+L94+M94</f>
        <v>5361.6</v>
      </c>
      <c r="K94" s="21">
        <f>SUM(K96:K99)</f>
        <v>2189.9</v>
      </c>
      <c r="L94" s="21">
        <f>SUM(L97:L99)</f>
        <v>3171.7</v>
      </c>
      <c r="M94" s="21">
        <f>SUM(M97:M99)</f>
        <v>0</v>
      </c>
      <c r="N94" s="21">
        <f t="shared" si="85"/>
        <v>0</v>
      </c>
      <c r="O94" s="21">
        <f>SUM(O96:O99)</f>
        <v>0</v>
      </c>
      <c r="P94" s="21">
        <f>SUM(P96:P99)</f>
        <v>0</v>
      </c>
      <c r="Q94" s="21">
        <f>SUM(Q96:Q99)</f>
        <v>0</v>
      </c>
      <c r="R94" s="21">
        <f t="shared" si="86"/>
        <v>0</v>
      </c>
      <c r="S94" s="21">
        <f>SUM(S96:S99)</f>
        <v>0</v>
      </c>
      <c r="T94" s="21">
        <f>SUM(T96:T99)</f>
        <v>0</v>
      </c>
      <c r="U94" s="21">
        <f>SUM(U97:U99)</f>
        <v>0</v>
      </c>
      <c r="V94" s="28">
        <f t="shared" si="7"/>
        <v>0.42799999999999999</v>
      </c>
    </row>
    <row r="95" spans="1:101" ht="18.75">
      <c r="A95" s="29"/>
      <c r="B95" s="30" t="s">
        <v>14</v>
      </c>
      <c r="C95" s="45"/>
      <c r="D95" s="45"/>
      <c r="E95" s="23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8"/>
    </row>
    <row r="96" spans="1:101" ht="63.75" customHeight="1">
      <c r="A96" s="29"/>
      <c r="B96" s="49" t="s">
        <v>46</v>
      </c>
      <c r="C96" s="63" t="s">
        <v>192</v>
      </c>
      <c r="D96" s="99" t="s">
        <v>413</v>
      </c>
      <c r="E96" s="25" t="s">
        <v>255</v>
      </c>
      <c r="F96" s="21">
        <f t="shared" si="46"/>
        <v>0</v>
      </c>
      <c r="G96" s="57">
        <v>0</v>
      </c>
      <c r="H96" s="21"/>
      <c r="I96" s="21"/>
      <c r="J96" s="21">
        <f>SUM(K96:M96)</f>
        <v>0</v>
      </c>
      <c r="K96" s="57">
        <v>0</v>
      </c>
      <c r="L96" s="21"/>
      <c r="M96" s="21"/>
      <c r="N96" s="21">
        <f t="shared" ref="N96:N100" si="88">O96+P96+Q96</f>
        <v>0</v>
      </c>
      <c r="O96" s="57">
        <v>0</v>
      </c>
      <c r="P96" s="21"/>
      <c r="Q96" s="21"/>
      <c r="R96" s="21">
        <f t="shared" ref="R96:R100" si="89">S96+T96+U96</f>
        <v>0</v>
      </c>
      <c r="S96" s="21">
        <v>0</v>
      </c>
      <c r="T96" s="21"/>
      <c r="U96" s="21"/>
      <c r="V96" s="28" t="e">
        <f t="shared" ref="V96:V172" si="90">J96/F96</f>
        <v>#DIV/0!</v>
      </c>
    </row>
    <row r="97" spans="1:101" ht="72.75" customHeight="1">
      <c r="A97" s="29"/>
      <c r="B97" s="31" t="s">
        <v>135</v>
      </c>
      <c r="C97" s="63" t="s">
        <v>192</v>
      </c>
      <c r="D97" s="99" t="s">
        <v>413</v>
      </c>
      <c r="E97" s="47" t="s">
        <v>136</v>
      </c>
      <c r="F97" s="21">
        <f t="shared" si="46"/>
        <v>0</v>
      </c>
      <c r="G97" s="57">
        <v>0</v>
      </c>
      <c r="H97" s="57"/>
      <c r="I97" s="57"/>
      <c r="J97" s="21">
        <f t="shared" ref="J97:J99" si="91">SUM(K97:M97)</f>
        <v>0</v>
      </c>
      <c r="K97" s="57">
        <v>0</v>
      </c>
      <c r="L97" s="57"/>
      <c r="M97" s="57"/>
      <c r="N97" s="21">
        <f t="shared" si="88"/>
        <v>0</v>
      </c>
      <c r="O97" s="57">
        <v>0</v>
      </c>
      <c r="P97" s="57"/>
      <c r="Q97" s="57"/>
      <c r="R97" s="21">
        <f t="shared" si="89"/>
        <v>0</v>
      </c>
      <c r="S97" s="57">
        <v>0</v>
      </c>
      <c r="T97" s="57"/>
      <c r="U97" s="57"/>
      <c r="V97" s="28" t="e">
        <f t="shared" si="90"/>
        <v>#DIV/0!</v>
      </c>
    </row>
    <row r="98" spans="1:101" ht="83.25" customHeight="1">
      <c r="A98" s="29"/>
      <c r="B98" s="31" t="s">
        <v>258</v>
      </c>
      <c r="C98" s="63" t="s">
        <v>192</v>
      </c>
      <c r="D98" s="99" t="s">
        <v>45</v>
      </c>
      <c r="E98" s="47" t="s">
        <v>256</v>
      </c>
      <c r="F98" s="21">
        <f t="shared" si="46"/>
        <v>10435.799999999999</v>
      </c>
      <c r="G98" s="57">
        <v>313.10000000000002</v>
      </c>
      <c r="H98" s="57">
        <v>10122.700000000001</v>
      </c>
      <c r="I98" s="57"/>
      <c r="J98" s="21">
        <f t="shared" si="91"/>
        <v>3269.8</v>
      </c>
      <c r="K98" s="57">
        <v>98.1</v>
      </c>
      <c r="L98" s="57">
        <v>3171.7</v>
      </c>
      <c r="M98" s="57"/>
      <c r="N98" s="21">
        <f t="shared" si="88"/>
        <v>0</v>
      </c>
      <c r="O98" s="57">
        <v>0</v>
      </c>
      <c r="P98" s="57">
        <v>0</v>
      </c>
      <c r="Q98" s="57"/>
      <c r="R98" s="21">
        <f t="shared" si="89"/>
        <v>0</v>
      </c>
      <c r="S98" s="57">
        <v>0</v>
      </c>
      <c r="T98" s="57"/>
      <c r="U98" s="57"/>
      <c r="V98" s="28">
        <f t="shared" si="90"/>
        <v>0.313</v>
      </c>
    </row>
    <row r="99" spans="1:101" ht="75" customHeight="1">
      <c r="A99" s="29"/>
      <c r="B99" s="31" t="s">
        <v>47</v>
      </c>
      <c r="C99" s="63" t="s">
        <v>192</v>
      </c>
      <c r="D99" s="99" t="s">
        <v>45</v>
      </c>
      <c r="E99" s="47" t="s">
        <v>257</v>
      </c>
      <c r="F99" s="21">
        <f t="shared" si="46"/>
        <v>2091.8000000000002</v>
      </c>
      <c r="G99" s="57">
        <v>2091.8000000000002</v>
      </c>
      <c r="H99" s="57"/>
      <c r="I99" s="57"/>
      <c r="J99" s="21">
        <f t="shared" si="91"/>
        <v>2091.8000000000002</v>
      </c>
      <c r="K99" s="57">
        <v>2091.8000000000002</v>
      </c>
      <c r="L99" s="57"/>
      <c r="M99" s="57"/>
      <c r="N99" s="21">
        <f t="shared" si="88"/>
        <v>0</v>
      </c>
      <c r="O99" s="57">
        <v>0</v>
      </c>
      <c r="P99" s="57"/>
      <c r="Q99" s="57"/>
      <c r="R99" s="21">
        <f t="shared" si="89"/>
        <v>0</v>
      </c>
      <c r="S99" s="57">
        <v>0</v>
      </c>
      <c r="T99" s="57"/>
      <c r="U99" s="57"/>
      <c r="V99" s="28">
        <f t="shared" si="90"/>
        <v>1</v>
      </c>
    </row>
    <row r="100" spans="1:101" ht="53.25" customHeight="1">
      <c r="A100" s="18" t="s">
        <v>50</v>
      </c>
      <c r="B100" s="38" t="s">
        <v>227</v>
      </c>
      <c r="C100" s="27" t="s">
        <v>12</v>
      </c>
      <c r="D100" s="27" t="s">
        <v>12</v>
      </c>
      <c r="E100" s="20" t="s">
        <v>12</v>
      </c>
      <c r="F100" s="21">
        <f t="shared" si="46"/>
        <v>80637.5</v>
      </c>
      <c r="G100" s="21">
        <f>SUM(G102:G102)</f>
        <v>2419.1</v>
      </c>
      <c r="H100" s="21">
        <f>SUM(H102:H102)</f>
        <v>78218.399999999994</v>
      </c>
      <c r="I100" s="21">
        <f>SUM(I102:I102)</f>
        <v>0</v>
      </c>
      <c r="J100" s="21">
        <f t="shared" ref="J100" si="92">K100+L100+M100</f>
        <v>40101.699999999997</v>
      </c>
      <c r="K100" s="21">
        <f>SUM(K102:K102)</f>
        <v>1203</v>
      </c>
      <c r="L100" s="21">
        <f>SUM(L102:L102)</f>
        <v>38898.699999999997</v>
      </c>
      <c r="M100" s="21">
        <f>SUM(M102:M102)</f>
        <v>0</v>
      </c>
      <c r="N100" s="21">
        <f t="shared" si="88"/>
        <v>80637.5</v>
      </c>
      <c r="O100" s="21">
        <f>SUM(O102:O102)</f>
        <v>2419.1</v>
      </c>
      <c r="P100" s="21">
        <f>SUM(P102:P102)</f>
        <v>78218.399999999994</v>
      </c>
      <c r="Q100" s="21">
        <f>SUM(Q102:Q102)</f>
        <v>0</v>
      </c>
      <c r="R100" s="21">
        <f t="shared" si="89"/>
        <v>97475.6</v>
      </c>
      <c r="S100" s="21">
        <f>SUM(S102:S102)</f>
        <v>8772.7999999999993</v>
      </c>
      <c r="T100" s="21">
        <f>SUM(T102:T102)</f>
        <v>88702.8</v>
      </c>
      <c r="U100" s="21">
        <f>SUM(U102:U102)</f>
        <v>0</v>
      </c>
      <c r="V100" s="28">
        <f t="shared" si="90"/>
        <v>0.497</v>
      </c>
    </row>
    <row r="101" spans="1:101" ht="18.75">
      <c r="A101" s="29"/>
      <c r="B101" s="30" t="s">
        <v>14</v>
      </c>
      <c r="C101" s="45"/>
      <c r="D101" s="45"/>
      <c r="E101" s="23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8"/>
    </row>
    <row r="102" spans="1:101" ht="90.75" customHeight="1">
      <c r="A102" s="29"/>
      <c r="B102" s="31" t="s">
        <v>260</v>
      </c>
      <c r="C102" s="63" t="s">
        <v>192</v>
      </c>
      <c r="D102" s="99" t="s">
        <v>413</v>
      </c>
      <c r="E102" s="25" t="s">
        <v>259</v>
      </c>
      <c r="F102" s="21">
        <f t="shared" si="46"/>
        <v>80637.5</v>
      </c>
      <c r="G102" s="57">
        <v>2419.1</v>
      </c>
      <c r="H102" s="57">
        <v>78218.399999999994</v>
      </c>
      <c r="I102" s="57"/>
      <c r="J102" s="21">
        <f>SUM(K102:L102)</f>
        <v>40101.699999999997</v>
      </c>
      <c r="K102" s="57">
        <v>1203</v>
      </c>
      <c r="L102" s="57">
        <v>38898.699999999997</v>
      </c>
      <c r="M102" s="57"/>
      <c r="N102" s="21">
        <f t="shared" ref="N102:N105" si="93">O102+P102+Q102</f>
        <v>80637.5</v>
      </c>
      <c r="O102" s="57">
        <v>2419.1</v>
      </c>
      <c r="P102" s="57">
        <v>78218.399999999994</v>
      </c>
      <c r="Q102" s="57"/>
      <c r="R102" s="21">
        <f t="shared" ref="R102:R105" si="94">S102+T102+U102</f>
        <v>97475.6</v>
      </c>
      <c r="S102" s="57">
        <v>8772.7999999999993</v>
      </c>
      <c r="T102" s="57">
        <v>88702.8</v>
      </c>
      <c r="U102" s="57"/>
      <c r="V102" s="28">
        <f t="shared" si="90"/>
        <v>0.497</v>
      </c>
    </row>
    <row r="103" spans="1:101" s="102" customFormat="1" ht="59.25" customHeight="1">
      <c r="A103" s="18" t="s">
        <v>366</v>
      </c>
      <c r="B103" s="101" t="s">
        <v>367</v>
      </c>
      <c r="C103" s="27" t="s">
        <v>12</v>
      </c>
      <c r="D103" s="97" t="s">
        <v>12</v>
      </c>
      <c r="E103" s="20" t="s">
        <v>12</v>
      </c>
      <c r="F103" s="21">
        <f t="shared" si="46"/>
        <v>179109.6</v>
      </c>
      <c r="G103" s="21">
        <f>G105</f>
        <v>5373.3</v>
      </c>
      <c r="H103" s="21">
        <f t="shared" ref="H103:I103" si="95">H105</f>
        <v>173736.3</v>
      </c>
      <c r="I103" s="21">
        <f t="shared" si="95"/>
        <v>0</v>
      </c>
      <c r="J103" s="21">
        <f t="shared" ref="J103:J105" si="96">SUM(K103:L103)</f>
        <v>0</v>
      </c>
      <c r="K103" s="21">
        <f>K105</f>
        <v>0</v>
      </c>
      <c r="L103" s="21">
        <f t="shared" ref="L103:M103" si="97">L105</f>
        <v>0</v>
      </c>
      <c r="M103" s="21">
        <f t="shared" si="97"/>
        <v>0</v>
      </c>
      <c r="N103" s="21">
        <f t="shared" si="93"/>
        <v>0</v>
      </c>
      <c r="O103" s="21">
        <f>O105</f>
        <v>0</v>
      </c>
      <c r="P103" s="21">
        <f t="shared" ref="P103:Q103" si="98">P105</f>
        <v>0</v>
      </c>
      <c r="Q103" s="21">
        <f t="shared" si="98"/>
        <v>0</v>
      </c>
      <c r="R103" s="21">
        <f t="shared" si="94"/>
        <v>0</v>
      </c>
      <c r="S103" s="21">
        <f>S105</f>
        <v>0</v>
      </c>
      <c r="T103" s="21">
        <f t="shared" ref="T103:U103" si="99">T105</f>
        <v>0</v>
      </c>
      <c r="U103" s="21">
        <f t="shared" si="99"/>
        <v>0</v>
      </c>
      <c r="V103" s="28">
        <f t="shared" si="90"/>
        <v>0</v>
      </c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  <c r="AQ103" s="112"/>
      <c r="AR103" s="112"/>
      <c r="AS103" s="112"/>
      <c r="AT103" s="112"/>
      <c r="AU103" s="112"/>
      <c r="AV103" s="112"/>
      <c r="AW103" s="112"/>
      <c r="AX103" s="112"/>
      <c r="AY103" s="112"/>
      <c r="AZ103" s="112"/>
      <c r="BA103" s="112"/>
      <c r="BB103" s="112"/>
      <c r="BC103" s="112"/>
      <c r="BD103" s="112"/>
      <c r="BE103" s="112"/>
      <c r="BF103" s="112"/>
      <c r="BG103" s="112"/>
      <c r="BH103" s="112"/>
      <c r="BI103" s="112"/>
      <c r="BJ103" s="112"/>
      <c r="BK103" s="112"/>
      <c r="BL103" s="112"/>
      <c r="BM103" s="112"/>
      <c r="BN103" s="112"/>
      <c r="BO103" s="112"/>
      <c r="BP103" s="112"/>
      <c r="BQ103" s="112"/>
      <c r="BR103" s="112"/>
      <c r="BS103" s="112"/>
      <c r="BT103" s="112"/>
      <c r="BU103" s="112"/>
      <c r="BV103" s="112"/>
      <c r="BW103" s="112"/>
      <c r="BX103" s="112"/>
      <c r="BY103" s="112"/>
      <c r="BZ103" s="112"/>
      <c r="CA103" s="112"/>
      <c r="CB103" s="112"/>
      <c r="CC103" s="112"/>
      <c r="CD103" s="112"/>
      <c r="CE103" s="112"/>
      <c r="CF103" s="112"/>
      <c r="CG103" s="112"/>
      <c r="CH103" s="112"/>
      <c r="CI103" s="112"/>
      <c r="CJ103" s="112"/>
      <c r="CK103" s="112"/>
      <c r="CL103" s="112"/>
      <c r="CM103" s="112"/>
      <c r="CN103" s="112"/>
      <c r="CO103" s="112"/>
      <c r="CP103" s="112"/>
      <c r="CQ103" s="112"/>
      <c r="CR103" s="112"/>
      <c r="CS103" s="112"/>
      <c r="CT103" s="112"/>
      <c r="CU103" s="112"/>
      <c r="CV103" s="112"/>
      <c r="CW103" s="112"/>
    </row>
    <row r="104" spans="1:101" ht="18" customHeight="1">
      <c r="A104" s="29"/>
      <c r="B104" s="31" t="s">
        <v>14</v>
      </c>
      <c r="C104" s="63"/>
      <c r="D104" s="99"/>
      <c r="E104" s="25"/>
      <c r="F104" s="21"/>
      <c r="G104" s="57"/>
      <c r="H104" s="57"/>
      <c r="I104" s="57"/>
      <c r="J104" s="21"/>
      <c r="K104" s="57"/>
      <c r="L104" s="57"/>
      <c r="M104" s="57"/>
      <c r="N104" s="21"/>
      <c r="O104" s="57"/>
      <c r="P104" s="57"/>
      <c r="Q104" s="57"/>
      <c r="R104" s="21"/>
      <c r="S104" s="57"/>
      <c r="T104" s="57"/>
      <c r="U104" s="57"/>
      <c r="V104" s="28"/>
    </row>
    <row r="105" spans="1:101" ht="72" customHeight="1">
      <c r="A105" s="29"/>
      <c r="B105" s="31" t="s">
        <v>369</v>
      </c>
      <c r="C105" s="63" t="s">
        <v>417</v>
      </c>
      <c r="D105" s="99" t="s">
        <v>418</v>
      </c>
      <c r="E105" s="25" t="s">
        <v>368</v>
      </c>
      <c r="F105" s="21">
        <f t="shared" si="46"/>
        <v>179109.6</v>
      </c>
      <c r="G105" s="57">
        <v>5373.3</v>
      </c>
      <c r="H105" s="57">
        <v>173736.3</v>
      </c>
      <c r="I105" s="57"/>
      <c r="J105" s="21">
        <f t="shared" si="96"/>
        <v>0</v>
      </c>
      <c r="K105" s="57"/>
      <c r="L105" s="57"/>
      <c r="M105" s="57"/>
      <c r="N105" s="21">
        <f t="shared" si="93"/>
        <v>0</v>
      </c>
      <c r="O105" s="57"/>
      <c r="P105" s="57"/>
      <c r="Q105" s="57"/>
      <c r="R105" s="21">
        <f t="shared" si="94"/>
        <v>0</v>
      </c>
      <c r="S105" s="57"/>
      <c r="T105" s="57"/>
      <c r="U105" s="57"/>
      <c r="V105" s="28">
        <f t="shared" si="90"/>
        <v>0</v>
      </c>
    </row>
    <row r="106" spans="1:101" ht="38.25" customHeight="1">
      <c r="A106" s="13" t="s">
        <v>51</v>
      </c>
      <c r="B106" s="48" t="s">
        <v>52</v>
      </c>
      <c r="C106" s="15" t="s">
        <v>12</v>
      </c>
      <c r="D106" s="15" t="s">
        <v>12</v>
      </c>
      <c r="E106" s="15" t="s">
        <v>12</v>
      </c>
      <c r="F106" s="35">
        <f t="shared" ref="F106:F130" si="100">G106+H106+I106</f>
        <v>1924.5</v>
      </c>
      <c r="G106" s="35">
        <f>G107+G110</f>
        <v>1924.5</v>
      </c>
      <c r="H106" s="35">
        <f>H107+H110</f>
        <v>0</v>
      </c>
      <c r="I106" s="35">
        <f>I107+I110</f>
        <v>0</v>
      </c>
      <c r="J106" s="35">
        <f t="shared" ref="J106:J107" si="101">K106+L106+M106</f>
        <v>1924.5</v>
      </c>
      <c r="K106" s="35">
        <f>K107+K110</f>
        <v>1924.5</v>
      </c>
      <c r="L106" s="35">
        <f>L107+L110</f>
        <v>0</v>
      </c>
      <c r="M106" s="35">
        <f>M107+M110</f>
        <v>0</v>
      </c>
      <c r="N106" s="35">
        <f t="shared" ref="N106:N107" si="102">O106+P106+Q106</f>
        <v>1930</v>
      </c>
      <c r="O106" s="35">
        <f>O107+O110</f>
        <v>1930</v>
      </c>
      <c r="P106" s="35">
        <f>P107+P110</f>
        <v>0</v>
      </c>
      <c r="Q106" s="35">
        <f>Q107+Q110</f>
        <v>0</v>
      </c>
      <c r="R106" s="35">
        <f t="shared" ref="R106:R107" si="103">S106+T106+U106</f>
        <v>1930</v>
      </c>
      <c r="S106" s="35">
        <f>S107+S110</f>
        <v>1930</v>
      </c>
      <c r="T106" s="35">
        <f>T107+T110</f>
        <v>0</v>
      </c>
      <c r="U106" s="35">
        <f>U107+U110</f>
        <v>0</v>
      </c>
      <c r="V106" s="36">
        <f t="shared" si="90"/>
        <v>1</v>
      </c>
    </row>
    <row r="107" spans="1:101" ht="37.5" customHeight="1">
      <c r="A107" s="7" t="s">
        <v>53</v>
      </c>
      <c r="B107" s="19" t="s">
        <v>57</v>
      </c>
      <c r="C107" s="27" t="s">
        <v>12</v>
      </c>
      <c r="D107" s="27" t="s">
        <v>12</v>
      </c>
      <c r="E107" s="20" t="s">
        <v>12</v>
      </c>
      <c r="F107" s="21">
        <f t="shared" si="100"/>
        <v>0</v>
      </c>
      <c r="G107" s="21">
        <f>SUM(G108:G109)</f>
        <v>0</v>
      </c>
      <c r="H107" s="21">
        <f>SUM(H108:H109)</f>
        <v>0</v>
      </c>
      <c r="I107" s="21">
        <f>SUM(I108:I109)</f>
        <v>0</v>
      </c>
      <c r="J107" s="21">
        <f t="shared" si="101"/>
        <v>0</v>
      </c>
      <c r="K107" s="21">
        <f>SUM(K108:K109)</f>
        <v>0</v>
      </c>
      <c r="L107" s="21">
        <f>SUM(L108:L109)</f>
        <v>0</v>
      </c>
      <c r="M107" s="21">
        <f>SUM(M108:M109)</f>
        <v>0</v>
      </c>
      <c r="N107" s="21">
        <f t="shared" si="102"/>
        <v>0</v>
      </c>
      <c r="O107" s="21">
        <f>SUM(O109:O109)</f>
        <v>0</v>
      </c>
      <c r="P107" s="21">
        <f>SUM(P109:P109)</f>
        <v>0</v>
      </c>
      <c r="Q107" s="21">
        <f>SUM(Q109:Q109)</f>
        <v>0</v>
      </c>
      <c r="R107" s="21">
        <f t="shared" si="103"/>
        <v>0</v>
      </c>
      <c r="S107" s="21">
        <f>SUM(S109:S109)</f>
        <v>0</v>
      </c>
      <c r="T107" s="21">
        <f>SUM(T109:T109)</f>
        <v>0</v>
      </c>
      <c r="U107" s="21">
        <f>SUM(U109:U109)</f>
        <v>0</v>
      </c>
      <c r="V107" s="28" t="e">
        <f t="shared" si="90"/>
        <v>#DIV/0!</v>
      </c>
    </row>
    <row r="108" spans="1:101" ht="18.75">
      <c r="A108" s="18"/>
      <c r="B108" s="49" t="s">
        <v>14</v>
      </c>
      <c r="C108" s="50"/>
      <c r="D108" s="50"/>
      <c r="E108" s="50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8"/>
    </row>
    <row r="109" spans="1:101" ht="186" customHeight="1">
      <c r="A109" s="18"/>
      <c r="B109" s="31" t="s">
        <v>193</v>
      </c>
      <c r="C109" s="26" t="s">
        <v>192</v>
      </c>
      <c r="D109" s="26" t="s">
        <v>413</v>
      </c>
      <c r="E109" s="25" t="s">
        <v>161</v>
      </c>
      <c r="F109" s="21">
        <f t="shared" si="100"/>
        <v>0</v>
      </c>
      <c r="G109" s="57">
        <v>0</v>
      </c>
      <c r="H109" s="21"/>
      <c r="I109" s="21"/>
      <c r="J109" s="21">
        <f t="shared" ref="J109" si="104">K109+L109+M109</f>
        <v>0</v>
      </c>
      <c r="K109" s="21"/>
      <c r="L109" s="21"/>
      <c r="M109" s="21"/>
      <c r="N109" s="21">
        <f t="shared" ref="N109" si="105">O109+P109+Q109</f>
        <v>0</v>
      </c>
      <c r="O109" s="57">
        <v>0</v>
      </c>
      <c r="P109" s="57"/>
      <c r="Q109" s="21"/>
      <c r="R109" s="21">
        <f t="shared" ref="R109" si="106">S109+T109+U109</f>
        <v>0</v>
      </c>
      <c r="S109" s="57">
        <v>0</v>
      </c>
      <c r="T109" s="57"/>
      <c r="U109" s="21"/>
      <c r="V109" s="28" t="e">
        <f t="shared" si="90"/>
        <v>#DIV/0!</v>
      </c>
    </row>
    <row r="110" spans="1:101" ht="39.75" customHeight="1">
      <c r="A110" s="18" t="s">
        <v>54</v>
      </c>
      <c r="B110" s="38" t="s">
        <v>224</v>
      </c>
      <c r="C110" s="50" t="s">
        <v>12</v>
      </c>
      <c r="D110" s="50" t="s">
        <v>12</v>
      </c>
      <c r="E110" s="50" t="s">
        <v>12</v>
      </c>
      <c r="F110" s="21">
        <f t="shared" si="100"/>
        <v>1924.5</v>
      </c>
      <c r="G110" s="21">
        <f t="shared" ref="G110:M110" si="107">SUM(G112:G112)</f>
        <v>1924.5</v>
      </c>
      <c r="H110" s="21">
        <f t="shared" si="107"/>
        <v>0</v>
      </c>
      <c r="I110" s="21">
        <f t="shared" si="107"/>
        <v>0</v>
      </c>
      <c r="J110" s="21">
        <f t="shared" si="107"/>
        <v>1924.5</v>
      </c>
      <c r="K110" s="21">
        <f t="shared" si="107"/>
        <v>1924.5</v>
      </c>
      <c r="L110" s="21">
        <f t="shared" si="107"/>
        <v>0</v>
      </c>
      <c r="M110" s="21">
        <f t="shared" si="107"/>
        <v>0</v>
      </c>
      <c r="N110" s="21">
        <f t="shared" ref="N110" si="108">O110+P110+Q110</f>
        <v>1930</v>
      </c>
      <c r="O110" s="21">
        <f>SUM(O112:O112)</f>
        <v>1930</v>
      </c>
      <c r="P110" s="21">
        <f>SUM(P112:P112)</f>
        <v>0</v>
      </c>
      <c r="Q110" s="21">
        <f>SUM(Q112:Q112)</f>
        <v>0</v>
      </c>
      <c r="R110" s="21">
        <f t="shared" ref="R110" si="109">S110+T110+U110</f>
        <v>1930</v>
      </c>
      <c r="S110" s="21">
        <f>SUM(S112)</f>
        <v>1930</v>
      </c>
      <c r="T110" s="21">
        <f t="shared" ref="T110:U110" si="110">SUM(T112)</f>
        <v>0</v>
      </c>
      <c r="U110" s="21">
        <f t="shared" si="110"/>
        <v>0</v>
      </c>
      <c r="V110" s="28">
        <f t="shared" si="90"/>
        <v>1</v>
      </c>
    </row>
    <row r="111" spans="1:101" ht="18.75">
      <c r="A111" s="29"/>
      <c r="B111" s="49" t="s">
        <v>14</v>
      </c>
      <c r="C111" s="23"/>
      <c r="D111" s="32"/>
      <c r="E111" s="5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8"/>
    </row>
    <row r="112" spans="1:101" ht="83.25" customHeight="1">
      <c r="A112" s="29"/>
      <c r="B112" s="31" t="s">
        <v>91</v>
      </c>
      <c r="C112" s="26" t="s">
        <v>194</v>
      </c>
      <c r="D112" s="26" t="s">
        <v>56</v>
      </c>
      <c r="E112" s="47" t="s">
        <v>314</v>
      </c>
      <c r="F112" s="21">
        <f t="shared" ref="F112" si="111">G112+H112+I112</f>
        <v>1924.5</v>
      </c>
      <c r="G112" s="57">
        <v>1924.5</v>
      </c>
      <c r="H112" s="57"/>
      <c r="I112" s="57"/>
      <c r="J112" s="21">
        <f>SUM(K112:M112)</f>
        <v>1924.5</v>
      </c>
      <c r="K112" s="57">
        <v>1924.5</v>
      </c>
      <c r="L112" s="57"/>
      <c r="M112" s="57"/>
      <c r="N112" s="21">
        <f t="shared" ref="N112" si="112">O112+P112+Q112</f>
        <v>1930</v>
      </c>
      <c r="O112" s="57">
        <v>1930</v>
      </c>
      <c r="P112" s="57"/>
      <c r="Q112" s="57"/>
      <c r="R112" s="21">
        <f t="shared" ref="R112" si="113">S112+T112+U112</f>
        <v>1930</v>
      </c>
      <c r="S112" s="57">
        <v>1930</v>
      </c>
      <c r="T112" s="57"/>
      <c r="U112" s="57"/>
      <c r="V112" s="28">
        <f t="shared" si="90"/>
        <v>1</v>
      </c>
    </row>
    <row r="113" spans="1:101" s="53" customFormat="1" ht="33">
      <c r="A113" s="13" t="s">
        <v>58</v>
      </c>
      <c r="B113" s="48" t="s">
        <v>59</v>
      </c>
      <c r="C113" s="15" t="s">
        <v>12</v>
      </c>
      <c r="D113" s="15" t="s">
        <v>12</v>
      </c>
      <c r="E113" s="15" t="s">
        <v>12</v>
      </c>
      <c r="F113" s="35">
        <f t="shared" si="100"/>
        <v>2104442.2999999998</v>
      </c>
      <c r="G113" s="35">
        <f>G114+G119+G124</f>
        <v>185230.3</v>
      </c>
      <c r="H113" s="35">
        <f>H114+H119+H124</f>
        <v>1554448.6</v>
      </c>
      <c r="I113" s="35">
        <f>I114+I119+I124</f>
        <v>364763.4</v>
      </c>
      <c r="J113" s="35">
        <f>K113+L113+M113</f>
        <v>458771.5</v>
      </c>
      <c r="K113" s="35">
        <f>K114+K119+K124</f>
        <v>23389.599999999999</v>
      </c>
      <c r="L113" s="35">
        <f>L114+L119+L124</f>
        <v>266302.2</v>
      </c>
      <c r="M113" s="35">
        <f>M114+M119+M124</f>
        <v>169079.7</v>
      </c>
      <c r="N113" s="35">
        <f>O113+P113+Q113</f>
        <v>20174.599999999999</v>
      </c>
      <c r="O113" s="35">
        <f>O114+O119+O124</f>
        <v>12814.9</v>
      </c>
      <c r="P113" s="35">
        <f>P114+P119+P124</f>
        <v>0</v>
      </c>
      <c r="Q113" s="35">
        <f>Q114+Q119+Q124</f>
        <v>7359.7</v>
      </c>
      <c r="R113" s="35">
        <f t="shared" ref="R113:R114" si="114">S113+T113+U113</f>
        <v>18345</v>
      </c>
      <c r="S113" s="35">
        <f>S114+S119+S124</f>
        <v>12814.9</v>
      </c>
      <c r="T113" s="35">
        <f>T114+T119+T124</f>
        <v>0</v>
      </c>
      <c r="U113" s="35">
        <f>U114+U119+U124</f>
        <v>5530.1</v>
      </c>
      <c r="V113" s="36">
        <f t="shared" si="90"/>
        <v>0.218</v>
      </c>
      <c r="W113" s="84"/>
      <c r="X113" s="85"/>
      <c r="Y113" s="84"/>
      <c r="Z113" s="84"/>
      <c r="AA113" s="84"/>
      <c r="AB113" s="84"/>
      <c r="AC113" s="84"/>
      <c r="AD113" s="84"/>
      <c r="AE113" s="84"/>
      <c r="AF113" s="84"/>
      <c r="AG113" s="84"/>
      <c r="AH113" s="84"/>
      <c r="AI113" s="84"/>
      <c r="AJ113" s="84"/>
      <c r="AK113" s="84"/>
      <c r="AL113" s="84"/>
      <c r="AM113" s="84"/>
      <c r="AN113" s="84"/>
      <c r="AO113" s="84"/>
      <c r="AP113" s="84"/>
      <c r="AQ113" s="84"/>
      <c r="AR113" s="84"/>
      <c r="AS113" s="84"/>
      <c r="AT113" s="84"/>
      <c r="AU113" s="84"/>
      <c r="AV113" s="84"/>
      <c r="AW113" s="84"/>
      <c r="AX113" s="84"/>
      <c r="AY113" s="84"/>
      <c r="AZ113" s="84"/>
      <c r="BA113" s="84"/>
      <c r="BB113" s="84"/>
      <c r="BC113" s="84"/>
      <c r="BD113" s="84"/>
      <c r="BE113" s="84"/>
      <c r="BF113" s="84"/>
      <c r="BG113" s="84"/>
      <c r="BH113" s="84"/>
      <c r="BI113" s="84"/>
      <c r="BJ113" s="84"/>
      <c r="BK113" s="84"/>
      <c r="BL113" s="84"/>
      <c r="BM113" s="84"/>
      <c r="BN113" s="84"/>
      <c r="BO113" s="84"/>
      <c r="BP113" s="84"/>
      <c r="BQ113" s="84"/>
      <c r="BR113" s="84"/>
      <c r="BS113" s="84"/>
      <c r="BT113" s="84"/>
      <c r="BU113" s="84"/>
      <c r="BV113" s="84"/>
      <c r="BW113" s="84"/>
      <c r="BX113" s="84"/>
      <c r="BY113" s="84"/>
      <c r="BZ113" s="84"/>
      <c r="CA113" s="84"/>
      <c r="CB113" s="84"/>
      <c r="CC113" s="84"/>
      <c r="CD113" s="84"/>
      <c r="CE113" s="84"/>
      <c r="CF113" s="84"/>
      <c r="CG113" s="84"/>
      <c r="CH113" s="84"/>
      <c r="CI113" s="84"/>
      <c r="CJ113" s="84"/>
      <c r="CK113" s="84"/>
      <c r="CL113" s="84"/>
      <c r="CM113" s="84"/>
      <c r="CN113" s="84"/>
      <c r="CO113" s="84"/>
      <c r="CP113" s="84"/>
      <c r="CQ113" s="84"/>
      <c r="CR113" s="84"/>
      <c r="CS113" s="84"/>
      <c r="CT113" s="84"/>
      <c r="CU113" s="84"/>
      <c r="CV113" s="84"/>
      <c r="CW113" s="84"/>
    </row>
    <row r="114" spans="1:101" ht="41.25" customHeight="1">
      <c r="A114" s="7" t="s">
        <v>60</v>
      </c>
      <c r="B114" s="19" t="s">
        <v>61</v>
      </c>
      <c r="C114" s="27" t="s">
        <v>12</v>
      </c>
      <c r="D114" s="27" t="s">
        <v>12</v>
      </c>
      <c r="E114" s="27" t="s">
        <v>12</v>
      </c>
      <c r="F114" s="21">
        <f t="shared" si="100"/>
        <v>508489.9</v>
      </c>
      <c r="G114" s="21">
        <f>SUM(G116:G118)</f>
        <v>12387.4</v>
      </c>
      <c r="H114" s="21">
        <f t="shared" ref="H114:I114" si="115">SUM(H116:H118)</f>
        <v>415734.2</v>
      </c>
      <c r="I114" s="21">
        <f t="shared" si="115"/>
        <v>80368.3</v>
      </c>
      <c r="J114" s="21">
        <f t="shared" ref="J114:J118" si="116">K114+L114+M114</f>
        <v>34882</v>
      </c>
      <c r="K114" s="21">
        <f>SUM(K116:K118)</f>
        <v>985.2</v>
      </c>
      <c r="L114" s="21">
        <f t="shared" ref="L114:M114" si="117">SUM(L116:L118)</f>
        <v>31856</v>
      </c>
      <c r="M114" s="21">
        <f t="shared" si="117"/>
        <v>2040.8</v>
      </c>
      <c r="N114" s="21">
        <f t="shared" ref="N114" si="118">O114+P114+Q114</f>
        <v>5655.5</v>
      </c>
      <c r="O114" s="21">
        <f>SUM(O116:O118)</f>
        <v>0</v>
      </c>
      <c r="P114" s="21">
        <f>SUM(P116:P118)</f>
        <v>0</v>
      </c>
      <c r="Q114" s="21">
        <f>SUM(Q116:Q118)</f>
        <v>5655.5</v>
      </c>
      <c r="R114" s="21">
        <f t="shared" si="114"/>
        <v>5325.9</v>
      </c>
      <c r="S114" s="21">
        <f>SUM(S116:S118)</f>
        <v>0</v>
      </c>
      <c r="T114" s="21">
        <f t="shared" ref="T114:U114" si="119">SUM(T116:T118)</f>
        <v>0</v>
      </c>
      <c r="U114" s="21">
        <f t="shared" si="119"/>
        <v>5325.9</v>
      </c>
      <c r="V114" s="28">
        <f t="shared" si="90"/>
        <v>6.9000000000000006E-2</v>
      </c>
      <c r="X114" s="86"/>
      <c r="Y114" s="86"/>
    </row>
    <row r="115" spans="1:101" ht="18.75">
      <c r="A115" s="10"/>
      <c r="B115" s="22" t="s">
        <v>14</v>
      </c>
      <c r="C115" s="45"/>
      <c r="D115" s="45"/>
      <c r="E115" s="45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8"/>
    </row>
    <row r="116" spans="1:101" ht="85.5" customHeight="1">
      <c r="A116" s="10"/>
      <c r="B116" s="52" t="s">
        <v>288</v>
      </c>
      <c r="C116" s="63" t="s">
        <v>174</v>
      </c>
      <c r="D116" s="64" t="s">
        <v>16</v>
      </c>
      <c r="E116" s="63" t="s">
        <v>287</v>
      </c>
      <c r="F116" s="21">
        <f t="shared" si="100"/>
        <v>114100.1</v>
      </c>
      <c r="G116" s="57">
        <v>930.6</v>
      </c>
      <c r="H116" s="57">
        <v>92125.1</v>
      </c>
      <c r="I116" s="57">
        <v>21044.400000000001</v>
      </c>
      <c r="J116" s="21">
        <f>SUM(K116:M116)</f>
        <v>0</v>
      </c>
      <c r="K116" s="57"/>
      <c r="L116" s="57">
        <v>0</v>
      </c>
      <c r="M116" s="57">
        <v>0</v>
      </c>
      <c r="N116" s="21">
        <f t="shared" ref="N116:N119" si="120">O116+P116+Q116</f>
        <v>0</v>
      </c>
      <c r="O116" s="57"/>
      <c r="P116" s="21"/>
      <c r="Q116" s="21"/>
      <c r="R116" s="21">
        <f t="shared" ref="R116:R119" si="121">S116+T116+U116</f>
        <v>0</v>
      </c>
      <c r="S116" s="21"/>
      <c r="T116" s="21"/>
      <c r="U116" s="21"/>
      <c r="V116" s="28">
        <f t="shared" si="90"/>
        <v>0</v>
      </c>
    </row>
    <row r="117" spans="1:101" ht="74.25" customHeight="1">
      <c r="A117" s="29"/>
      <c r="B117" s="31" t="s">
        <v>62</v>
      </c>
      <c r="C117" s="25" t="s">
        <v>174</v>
      </c>
      <c r="D117" s="26" t="s">
        <v>16</v>
      </c>
      <c r="E117" s="25" t="s">
        <v>117</v>
      </c>
      <c r="F117" s="21">
        <f t="shared" si="100"/>
        <v>392941.6</v>
      </c>
      <c r="G117" s="57">
        <v>10008.6</v>
      </c>
      <c r="H117" s="57">
        <v>323609.09999999998</v>
      </c>
      <c r="I117" s="57">
        <v>59323.9</v>
      </c>
      <c r="J117" s="21">
        <f t="shared" si="116"/>
        <v>34882</v>
      </c>
      <c r="K117" s="57">
        <v>985.2</v>
      </c>
      <c r="L117" s="57">
        <v>31856</v>
      </c>
      <c r="M117" s="57">
        <v>2040.8</v>
      </c>
      <c r="N117" s="21">
        <f t="shared" si="120"/>
        <v>5655.5</v>
      </c>
      <c r="O117" s="57">
        <v>0</v>
      </c>
      <c r="P117" s="57">
        <v>0</v>
      </c>
      <c r="Q117" s="57">
        <v>5655.5</v>
      </c>
      <c r="R117" s="21">
        <f t="shared" si="121"/>
        <v>5325.9</v>
      </c>
      <c r="S117" s="21"/>
      <c r="T117" s="21"/>
      <c r="U117" s="57">
        <v>5325.9</v>
      </c>
      <c r="V117" s="28">
        <f t="shared" si="90"/>
        <v>8.8999999999999996E-2</v>
      </c>
      <c r="X117" s="108"/>
    </row>
    <row r="118" spans="1:101" ht="74.25" customHeight="1">
      <c r="A118" s="29"/>
      <c r="B118" s="31" t="s">
        <v>384</v>
      </c>
      <c r="C118" s="25" t="s">
        <v>174</v>
      </c>
      <c r="D118" s="98" t="s">
        <v>16</v>
      </c>
      <c r="E118" s="25" t="s">
        <v>383</v>
      </c>
      <c r="F118" s="21">
        <f t="shared" si="100"/>
        <v>1448.2</v>
      </c>
      <c r="G118" s="57">
        <v>1448.2</v>
      </c>
      <c r="H118" s="57"/>
      <c r="I118" s="57"/>
      <c r="J118" s="21">
        <f t="shared" si="116"/>
        <v>0</v>
      </c>
      <c r="K118" s="57"/>
      <c r="L118" s="57"/>
      <c r="M118" s="57"/>
      <c r="N118" s="21">
        <f t="shared" si="120"/>
        <v>0</v>
      </c>
      <c r="O118" s="57"/>
      <c r="P118" s="57"/>
      <c r="Q118" s="57"/>
      <c r="R118" s="21">
        <f t="shared" si="121"/>
        <v>0</v>
      </c>
      <c r="S118" s="21"/>
      <c r="T118" s="21"/>
      <c r="U118" s="57"/>
      <c r="V118" s="28">
        <f t="shared" si="90"/>
        <v>0</v>
      </c>
      <c r="X118" s="108"/>
    </row>
    <row r="119" spans="1:101" ht="49.5">
      <c r="A119" s="18" t="s">
        <v>63</v>
      </c>
      <c r="B119" s="19" t="s">
        <v>156</v>
      </c>
      <c r="C119" s="20" t="s">
        <v>12</v>
      </c>
      <c r="D119" s="27" t="s">
        <v>12</v>
      </c>
      <c r="E119" s="20" t="s">
        <v>12</v>
      </c>
      <c r="F119" s="21">
        <f>G119+H119+I119</f>
        <v>1504078.5</v>
      </c>
      <c r="G119" s="21">
        <f>SUM(G121:G123)</f>
        <v>139025.1</v>
      </c>
      <c r="H119" s="21">
        <f>SUM(H121:H123)</f>
        <v>1087036.2</v>
      </c>
      <c r="I119" s="21">
        <v>278017.2</v>
      </c>
      <c r="J119" s="21">
        <f>K119+L119+M119</f>
        <v>423362.9</v>
      </c>
      <c r="K119" s="21">
        <f>SUM(K121:K123)</f>
        <v>22283.3</v>
      </c>
      <c r="L119" s="21">
        <f>SUM(L121:L123)</f>
        <v>234148.4</v>
      </c>
      <c r="M119" s="21">
        <v>166931.20000000001</v>
      </c>
      <c r="N119" s="21">
        <f t="shared" si="120"/>
        <v>1500</v>
      </c>
      <c r="O119" s="21">
        <f>SUM(O121:O122)</f>
        <v>0</v>
      </c>
      <c r="P119" s="21">
        <f t="shared" ref="P119:Q119" si="122">SUM(P121:P122)</f>
        <v>0</v>
      </c>
      <c r="Q119" s="21">
        <f t="shared" si="122"/>
        <v>1500</v>
      </c>
      <c r="R119" s="21">
        <f t="shared" si="121"/>
        <v>0</v>
      </c>
      <c r="S119" s="21">
        <f>SUM(S121:S122)</f>
        <v>0</v>
      </c>
      <c r="T119" s="21">
        <f t="shared" ref="T119:U119" si="123">SUM(T121:T122)</f>
        <v>0</v>
      </c>
      <c r="U119" s="21">
        <f t="shared" si="123"/>
        <v>0</v>
      </c>
      <c r="V119" s="28">
        <f t="shared" si="90"/>
        <v>0.28100000000000003</v>
      </c>
      <c r="X119" s="85"/>
    </row>
    <row r="120" spans="1:101" ht="18.75">
      <c r="A120" s="18"/>
      <c r="B120" s="49" t="s">
        <v>14</v>
      </c>
      <c r="C120" s="50"/>
      <c r="D120" s="50"/>
      <c r="E120" s="50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8"/>
    </row>
    <row r="121" spans="1:101" ht="100.5" customHeight="1">
      <c r="A121" s="18"/>
      <c r="B121" s="52" t="s">
        <v>290</v>
      </c>
      <c r="C121" s="98" t="s">
        <v>174</v>
      </c>
      <c r="D121" s="98" t="s">
        <v>16</v>
      </c>
      <c r="E121" s="25" t="s">
        <v>289</v>
      </c>
      <c r="F121" s="21">
        <f t="shared" si="100"/>
        <v>1087036.2</v>
      </c>
      <c r="G121" s="21"/>
      <c r="H121" s="57">
        <v>1087036.2</v>
      </c>
      <c r="I121" s="21"/>
      <c r="J121" s="21">
        <f>SUM(K121:M121)</f>
        <v>234148.4</v>
      </c>
      <c r="K121" s="21"/>
      <c r="L121" s="57">
        <v>234148.4</v>
      </c>
      <c r="M121" s="21"/>
      <c r="N121" s="21">
        <f t="shared" ref="N121:N124" si="124">O121+P121+Q121</f>
        <v>0</v>
      </c>
      <c r="O121" s="21"/>
      <c r="P121" s="21"/>
      <c r="Q121" s="21"/>
      <c r="R121" s="21">
        <f t="shared" ref="R121:R124" si="125">S121+T121+U121</f>
        <v>0</v>
      </c>
      <c r="S121" s="21"/>
      <c r="T121" s="21"/>
      <c r="U121" s="21"/>
      <c r="V121" s="28">
        <f t="shared" si="90"/>
        <v>0.215</v>
      </c>
    </row>
    <row r="122" spans="1:101" ht="76.5" customHeight="1">
      <c r="A122" s="18"/>
      <c r="B122" s="75" t="s">
        <v>90</v>
      </c>
      <c r="C122" s="25" t="s">
        <v>174</v>
      </c>
      <c r="D122" s="26" t="s">
        <v>16</v>
      </c>
      <c r="E122" s="25" t="s">
        <v>130</v>
      </c>
      <c r="F122" s="21">
        <f t="shared" si="100"/>
        <v>118269.2</v>
      </c>
      <c r="G122" s="57">
        <v>110469.2</v>
      </c>
      <c r="H122" s="57"/>
      <c r="I122" s="57">
        <v>7800</v>
      </c>
      <c r="J122" s="21">
        <f t="shared" ref="J122:J123" si="126">K122+L122+M122</f>
        <v>24253.5</v>
      </c>
      <c r="K122" s="57">
        <v>22283.3</v>
      </c>
      <c r="L122" s="21">
        <f t="shared" ref="L122" si="127">L125</f>
        <v>0</v>
      </c>
      <c r="M122" s="21">
        <v>1970.2</v>
      </c>
      <c r="N122" s="21">
        <f t="shared" si="124"/>
        <v>1500</v>
      </c>
      <c r="O122" s="57"/>
      <c r="P122" s="57"/>
      <c r="Q122" s="57">
        <v>1500</v>
      </c>
      <c r="R122" s="21">
        <f t="shared" si="125"/>
        <v>0</v>
      </c>
      <c r="S122" s="57"/>
      <c r="T122" s="57"/>
      <c r="U122" s="57"/>
      <c r="V122" s="28">
        <f t="shared" si="90"/>
        <v>0.20499999999999999</v>
      </c>
    </row>
    <row r="123" spans="1:101" ht="76.5" customHeight="1">
      <c r="A123" s="18"/>
      <c r="B123" s="31" t="s">
        <v>332</v>
      </c>
      <c r="C123" s="25">
        <v>821</v>
      </c>
      <c r="D123" s="26" t="s">
        <v>16</v>
      </c>
      <c r="E123" s="25" t="s">
        <v>333</v>
      </c>
      <c r="F123" s="21">
        <f t="shared" si="100"/>
        <v>28555.9</v>
      </c>
      <c r="G123" s="57">
        <v>28555.9</v>
      </c>
      <c r="H123" s="57"/>
      <c r="I123" s="57"/>
      <c r="J123" s="21">
        <f t="shared" si="126"/>
        <v>0</v>
      </c>
      <c r="K123" s="21"/>
      <c r="L123" s="21"/>
      <c r="M123" s="21"/>
      <c r="N123" s="21"/>
      <c r="O123" s="57"/>
      <c r="P123" s="57"/>
      <c r="Q123" s="57"/>
      <c r="R123" s="21"/>
      <c r="S123" s="57"/>
      <c r="T123" s="57"/>
      <c r="U123" s="57"/>
      <c r="V123" s="28"/>
    </row>
    <row r="124" spans="1:101" ht="39" customHeight="1">
      <c r="A124" s="18" t="s">
        <v>155</v>
      </c>
      <c r="B124" s="38" t="s">
        <v>218</v>
      </c>
      <c r="C124" s="50" t="s">
        <v>12</v>
      </c>
      <c r="D124" s="50" t="s">
        <v>12</v>
      </c>
      <c r="E124" s="50" t="s">
        <v>12</v>
      </c>
      <c r="F124" s="21">
        <f>G124+H124+I124</f>
        <v>91873.9</v>
      </c>
      <c r="G124" s="21">
        <f>G126+G129+G127+G128</f>
        <v>33817.800000000003</v>
      </c>
      <c r="H124" s="21">
        <f t="shared" ref="H124:I124" si="128">H126+H129+H127+H128</f>
        <v>51678.2</v>
      </c>
      <c r="I124" s="21">
        <f t="shared" si="128"/>
        <v>6377.9</v>
      </c>
      <c r="J124" s="21">
        <f>K124+L124+M124</f>
        <v>526.6</v>
      </c>
      <c r="K124" s="21">
        <f>K126+K129+K127+K128</f>
        <v>121.1</v>
      </c>
      <c r="L124" s="21">
        <f t="shared" ref="L124:M124" si="129">L126+L129+L127+L128</f>
        <v>297.8</v>
      </c>
      <c r="M124" s="21">
        <f t="shared" si="129"/>
        <v>107.7</v>
      </c>
      <c r="N124" s="21">
        <f t="shared" si="124"/>
        <v>13019.1</v>
      </c>
      <c r="O124" s="21">
        <f>O126+O129+O127+O128</f>
        <v>12814.9</v>
      </c>
      <c r="P124" s="21">
        <f t="shared" ref="P124:Q124" si="130">P126+P129+P127+P128</f>
        <v>0</v>
      </c>
      <c r="Q124" s="21">
        <f t="shared" si="130"/>
        <v>204.2</v>
      </c>
      <c r="R124" s="21">
        <f t="shared" si="125"/>
        <v>13019.1</v>
      </c>
      <c r="S124" s="21">
        <f>S126+S129+S127+S128</f>
        <v>12814.9</v>
      </c>
      <c r="T124" s="21">
        <f t="shared" ref="T124:U124" si="131">T126+T129+T127+T128</f>
        <v>0</v>
      </c>
      <c r="U124" s="21">
        <f t="shared" si="131"/>
        <v>204.2</v>
      </c>
      <c r="V124" s="28">
        <f t="shared" si="90"/>
        <v>6.0000000000000001E-3</v>
      </c>
    </row>
    <row r="125" spans="1:101" ht="18.75">
      <c r="A125" s="29"/>
      <c r="B125" s="49" t="s">
        <v>14</v>
      </c>
      <c r="C125" s="23"/>
      <c r="D125" s="32"/>
      <c r="E125" s="23"/>
      <c r="F125" s="21"/>
      <c r="G125" s="57"/>
      <c r="H125" s="57"/>
      <c r="I125" s="57"/>
      <c r="J125" s="21"/>
      <c r="K125" s="21"/>
      <c r="L125" s="57"/>
      <c r="M125" s="57"/>
      <c r="N125" s="21"/>
      <c r="O125" s="57"/>
      <c r="P125" s="57"/>
      <c r="Q125" s="57"/>
      <c r="R125" s="21"/>
      <c r="S125" s="57"/>
      <c r="T125" s="57"/>
      <c r="U125" s="57"/>
      <c r="V125" s="28"/>
    </row>
    <row r="126" spans="1:101" ht="88.5" customHeight="1">
      <c r="A126" s="29"/>
      <c r="B126" s="31" t="s">
        <v>131</v>
      </c>
      <c r="C126" s="25" t="s">
        <v>195</v>
      </c>
      <c r="D126" s="26" t="s">
        <v>68</v>
      </c>
      <c r="E126" s="63" t="s">
        <v>158</v>
      </c>
      <c r="F126" s="21">
        <f>G126+H126+I126</f>
        <v>0</v>
      </c>
      <c r="G126" s="57">
        <v>0</v>
      </c>
      <c r="H126" s="57"/>
      <c r="I126" s="57"/>
      <c r="J126" s="21">
        <f>K126+L126+M126</f>
        <v>0</v>
      </c>
      <c r="K126" s="21">
        <v>0</v>
      </c>
      <c r="L126" s="21">
        <v>0</v>
      </c>
      <c r="M126" s="21">
        <v>0</v>
      </c>
      <c r="N126" s="21">
        <f t="shared" ref="N126:N129" si="132">O126+P126+Q126</f>
        <v>0</v>
      </c>
      <c r="O126" s="57">
        <v>0</v>
      </c>
      <c r="P126" s="57"/>
      <c r="Q126" s="57"/>
      <c r="R126" s="21">
        <f t="shared" ref="R126:R129" si="133">S126+T126+U126</f>
        <v>0</v>
      </c>
      <c r="S126" s="57">
        <v>0</v>
      </c>
      <c r="T126" s="57"/>
      <c r="U126" s="57"/>
      <c r="V126" s="28" t="e">
        <f t="shared" si="90"/>
        <v>#DIV/0!</v>
      </c>
    </row>
    <row r="127" spans="1:101" ht="83.25" customHeight="1">
      <c r="A127" s="29"/>
      <c r="B127" s="31" t="s">
        <v>424</v>
      </c>
      <c r="C127" s="25" t="s">
        <v>195</v>
      </c>
      <c r="D127" s="26" t="s">
        <v>68</v>
      </c>
      <c r="E127" s="63" t="s">
        <v>336</v>
      </c>
      <c r="F127" s="21">
        <f>G127+H127+I127</f>
        <v>13932.2</v>
      </c>
      <c r="G127" s="57">
        <v>12814.9</v>
      </c>
      <c r="H127" s="57"/>
      <c r="I127" s="57">
        <v>1117.3</v>
      </c>
      <c r="J127" s="21">
        <f>K127+L127+M127</f>
        <v>77.400000000000006</v>
      </c>
      <c r="K127" s="21"/>
      <c r="L127" s="21"/>
      <c r="M127" s="57">
        <v>77.400000000000006</v>
      </c>
      <c r="N127" s="21">
        <f t="shared" si="132"/>
        <v>13019.1</v>
      </c>
      <c r="O127" s="57">
        <v>12814.9</v>
      </c>
      <c r="P127" s="57"/>
      <c r="Q127" s="57">
        <v>204.2</v>
      </c>
      <c r="R127" s="21">
        <f t="shared" si="133"/>
        <v>13019.1</v>
      </c>
      <c r="S127" s="57">
        <v>12814.9</v>
      </c>
      <c r="T127" s="57"/>
      <c r="U127" s="57">
        <v>204.2</v>
      </c>
      <c r="V127" s="28">
        <f t="shared" si="90"/>
        <v>6.0000000000000001E-3</v>
      </c>
    </row>
    <row r="128" spans="1:101" ht="83.25" customHeight="1">
      <c r="A128" s="29"/>
      <c r="B128" s="31" t="s">
        <v>411</v>
      </c>
      <c r="C128" s="25" t="s">
        <v>195</v>
      </c>
      <c r="D128" s="98" t="s">
        <v>68</v>
      </c>
      <c r="E128" s="63" t="s">
        <v>410</v>
      </c>
      <c r="F128" s="21">
        <f>G128+H128+I128</f>
        <v>0</v>
      </c>
      <c r="G128" s="57">
        <v>0</v>
      </c>
      <c r="H128" s="57"/>
      <c r="I128" s="57"/>
      <c r="J128" s="21"/>
      <c r="K128" s="21"/>
      <c r="L128" s="21"/>
      <c r="M128" s="21"/>
      <c r="N128" s="21"/>
      <c r="O128" s="57"/>
      <c r="P128" s="57"/>
      <c r="Q128" s="57"/>
      <c r="R128" s="21"/>
      <c r="S128" s="57"/>
      <c r="T128" s="57"/>
      <c r="U128" s="57"/>
      <c r="V128" s="28" t="e">
        <f t="shared" si="90"/>
        <v>#DIV/0!</v>
      </c>
    </row>
    <row r="129" spans="1:101" ht="92.25" customHeight="1">
      <c r="A129" s="29"/>
      <c r="B129" s="31" t="s">
        <v>264</v>
      </c>
      <c r="C129" s="25" t="s">
        <v>195</v>
      </c>
      <c r="D129" s="26" t="s">
        <v>68</v>
      </c>
      <c r="E129" s="25" t="s">
        <v>263</v>
      </c>
      <c r="F129" s="21">
        <f t="shared" si="100"/>
        <v>77941.7</v>
      </c>
      <c r="G129" s="57">
        <v>21002.9</v>
      </c>
      <c r="H129" s="57">
        <v>51678.2</v>
      </c>
      <c r="I129" s="57">
        <v>5260.6</v>
      </c>
      <c r="J129" s="21">
        <f>K129+L129+M129</f>
        <v>449.2</v>
      </c>
      <c r="K129" s="57">
        <v>121.1</v>
      </c>
      <c r="L129" s="57">
        <v>297.8</v>
      </c>
      <c r="M129" s="57">
        <v>30.3</v>
      </c>
      <c r="N129" s="21">
        <f t="shared" si="132"/>
        <v>0</v>
      </c>
      <c r="O129" s="57"/>
      <c r="P129" s="57">
        <v>0</v>
      </c>
      <c r="Q129" s="57"/>
      <c r="R129" s="21">
        <f t="shared" si="133"/>
        <v>0</v>
      </c>
      <c r="S129" s="57"/>
      <c r="T129" s="57"/>
      <c r="U129" s="57"/>
      <c r="V129" s="28">
        <f t="shared" si="90"/>
        <v>6.0000000000000001E-3</v>
      </c>
    </row>
    <row r="130" spans="1:101" s="53" customFormat="1" ht="21" customHeight="1">
      <c r="A130" s="13" t="s">
        <v>64</v>
      </c>
      <c r="B130" s="14" t="s">
        <v>65</v>
      </c>
      <c r="C130" s="15" t="s">
        <v>12</v>
      </c>
      <c r="D130" s="15" t="s">
        <v>12</v>
      </c>
      <c r="E130" s="15" t="s">
        <v>12</v>
      </c>
      <c r="F130" s="35">
        <f t="shared" si="100"/>
        <v>978360.8</v>
      </c>
      <c r="G130" s="35">
        <f>G131+G134+G140+G144</f>
        <v>722189.3</v>
      </c>
      <c r="H130" s="35">
        <f t="shared" ref="H130:I130" si="134">H131+H134+H140+H144</f>
        <v>222630.5</v>
      </c>
      <c r="I130" s="35">
        <f t="shared" si="134"/>
        <v>33541</v>
      </c>
      <c r="J130" s="35">
        <f>K130+L130+M130</f>
        <v>12990.6</v>
      </c>
      <c r="K130" s="35">
        <f>K131+K134+K140+K144</f>
        <v>0</v>
      </c>
      <c r="L130" s="35">
        <f>L131+L134+L140+L144</f>
        <v>12990.6</v>
      </c>
      <c r="M130" s="35">
        <f t="shared" ref="M130" si="135">M131+M134+M140+M144</f>
        <v>0</v>
      </c>
      <c r="N130" s="35">
        <f t="shared" ref="N130" si="136">O130+P130+Q130</f>
        <v>1076017.3</v>
      </c>
      <c r="O130" s="35">
        <f>O131+O134+O140+O144</f>
        <v>1049504.8</v>
      </c>
      <c r="P130" s="35">
        <f t="shared" ref="P130:Q130" si="137">P131+P134+P140+P144</f>
        <v>26512.5</v>
      </c>
      <c r="Q130" s="35">
        <f t="shared" si="137"/>
        <v>0</v>
      </c>
      <c r="R130" s="35">
        <f t="shared" ref="R130" si="138">S130+T130+U130</f>
        <v>966336.9</v>
      </c>
      <c r="S130" s="35">
        <f>S131+S134+S140+S144</f>
        <v>932076.4</v>
      </c>
      <c r="T130" s="35">
        <f t="shared" ref="T130:U130" si="139">T131+T134+T140+T144</f>
        <v>34260.5</v>
      </c>
      <c r="U130" s="35">
        <f t="shared" si="139"/>
        <v>0</v>
      </c>
      <c r="V130" s="36">
        <f t="shared" si="90"/>
        <v>1.2999999999999999E-2</v>
      </c>
      <c r="W130" s="84"/>
      <c r="X130" s="86"/>
      <c r="Y130" s="84"/>
      <c r="Z130" s="84"/>
      <c r="AA130" s="84"/>
      <c r="AB130" s="84"/>
      <c r="AC130" s="84"/>
      <c r="AD130" s="84"/>
      <c r="AE130" s="84"/>
      <c r="AF130" s="84"/>
      <c r="AG130" s="84"/>
      <c r="AH130" s="84"/>
      <c r="AI130" s="84"/>
      <c r="AJ130" s="84"/>
      <c r="AK130" s="84"/>
      <c r="AL130" s="84"/>
      <c r="AM130" s="84"/>
      <c r="AN130" s="84"/>
      <c r="AO130" s="84"/>
      <c r="AP130" s="84"/>
      <c r="AQ130" s="84"/>
      <c r="AR130" s="84"/>
      <c r="AS130" s="84"/>
      <c r="AT130" s="84"/>
      <c r="AU130" s="84"/>
      <c r="AV130" s="84"/>
      <c r="AW130" s="84"/>
      <c r="AX130" s="84"/>
      <c r="AY130" s="84"/>
      <c r="AZ130" s="84"/>
      <c r="BA130" s="84"/>
      <c r="BB130" s="84"/>
      <c r="BC130" s="84"/>
      <c r="BD130" s="84"/>
      <c r="BE130" s="84"/>
      <c r="BF130" s="84"/>
      <c r="BG130" s="84"/>
      <c r="BH130" s="84"/>
      <c r="BI130" s="84"/>
      <c r="BJ130" s="84"/>
      <c r="BK130" s="84"/>
      <c r="BL130" s="84"/>
      <c r="BM130" s="84"/>
      <c r="BN130" s="84"/>
      <c r="BO130" s="84"/>
      <c r="BP130" s="84"/>
      <c r="BQ130" s="84"/>
      <c r="BR130" s="84"/>
      <c r="BS130" s="84"/>
      <c r="BT130" s="84"/>
      <c r="BU130" s="84"/>
      <c r="BV130" s="84"/>
      <c r="BW130" s="84"/>
      <c r="BX130" s="84"/>
      <c r="BY130" s="84"/>
      <c r="BZ130" s="84"/>
      <c r="CA130" s="84"/>
      <c r="CB130" s="84"/>
      <c r="CC130" s="84"/>
      <c r="CD130" s="84"/>
      <c r="CE130" s="84"/>
      <c r="CF130" s="84"/>
      <c r="CG130" s="84"/>
      <c r="CH130" s="84"/>
      <c r="CI130" s="84"/>
      <c r="CJ130" s="84"/>
      <c r="CK130" s="84"/>
      <c r="CL130" s="84"/>
      <c r="CM130" s="84"/>
      <c r="CN130" s="84"/>
      <c r="CO130" s="84"/>
      <c r="CP130" s="84"/>
      <c r="CQ130" s="84"/>
      <c r="CR130" s="84"/>
      <c r="CS130" s="84"/>
      <c r="CT130" s="84"/>
      <c r="CU130" s="84"/>
      <c r="CV130" s="84"/>
      <c r="CW130" s="84"/>
    </row>
    <row r="131" spans="1:101" ht="37.5" customHeight="1">
      <c r="A131" s="18" t="s">
        <v>66</v>
      </c>
      <c r="B131" s="38" t="s">
        <v>196</v>
      </c>
      <c r="C131" s="20" t="s">
        <v>12</v>
      </c>
      <c r="D131" s="20" t="s">
        <v>12</v>
      </c>
      <c r="E131" s="20" t="s">
        <v>12</v>
      </c>
      <c r="F131" s="21">
        <f t="shared" ref="F131:F186" si="140">G131+H131+I131</f>
        <v>13367.1</v>
      </c>
      <c r="G131" s="21">
        <f>G133</f>
        <v>0</v>
      </c>
      <c r="H131" s="21">
        <f t="shared" ref="H131:I131" si="141">H133</f>
        <v>13367.1</v>
      </c>
      <c r="I131" s="21">
        <f t="shared" si="141"/>
        <v>0</v>
      </c>
      <c r="J131" s="21">
        <f t="shared" ref="J131" si="142">K131+L131+M131</f>
        <v>6806</v>
      </c>
      <c r="K131" s="21">
        <f>K133</f>
        <v>0</v>
      </c>
      <c r="L131" s="21">
        <f>L133</f>
        <v>6806</v>
      </c>
      <c r="M131" s="21">
        <f t="shared" ref="M131" si="143">+M133</f>
        <v>0</v>
      </c>
      <c r="N131" s="21">
        <f t="shared" ref="N131" si="144">O131+P131+Q131</f>
        <v>0</v>
      </c>
      <c r="O131" s="21">
        <f>O133</f>
        <v>0</v>
      </c>
      <c r="P131" s="21">
        <f t="shared" ref="P131:Q131" si="145">P133</f>
        <v>0</v>
      </c>
      <c r="Q131" s="21">
        <f t="shared" si="145"/>
        <v>0</v>
      </c>
      <c r="R131" s="21">
        <f t="shared" ref="R131" si="146">S131+T131+U131</f>
        <v>0</v>
      </c>
      <c r="S131" s="21">
        <f>S133</f>
        <v>0</v>
      </c>
      <c r="T131" s="21">
        <f t="shared" ref="T131:U131" si="147">T133</f>
        <v>0</v>
      </c>
      <c r="U131" s="21">
        <f t="shared" si="147"/>
        <v>0</v>
      </c>
      <c r="V131" s="28">
        <f t="shared" si="90"/>
        <v>0.50900000000000001</v>
      </c>
    </row>
    <row r="132" spans="1:101" ht="21" customHeight="1">
      <c r="A132" s="29"/>
      <c r="B132" s="30" t="s">
        <v>14</v>
      </c>
      <c r="C132" s="23"/>
      <c r="D132" s="23"/>
      <c r="E132" s="23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8"/>
    </row>
    <row r="133" spans="1:101" ht="86.25" customHeight="1">
      <c r="A133" s="29"/>
      <c r="B133" s="31" t="s">
        <v>265</v>
      </c>
      <c r="C133" s="25" t="s">
        <v>235</v>
      </c>
      <c r="D133" s="26" t="s">
        <v>69</v>
      </c>
      <c r="E133" s="63" t="s">
        <v>266</v>
      </c>
      <c r="F133" s="21">
        <f t="shared" si="140"/>
        <v>13367.1</v>
      </c>
      <c r="G133" s="57">
        <v>0</v>
      </c>
      <c r="H133" s="57">
        <v>13367.1</v>
      </c>
      <c r="I133" s="21"/>
      <c r="J133" s="21">
        <f t="shared" ref="J133:J136" si="148">K133+L133+M133</f>
        <v>6806</v>
      </c>
      <c r="K133" s="57">
        <v>0</v>
      </c>
      <c r="L133" s="57">
        <v>6806</v>
      </c>
      <c r="M133" s="21"/>
      <c r="N133" s="21">
        <f t="shared" ref="N133:N134" si="149">O133+P133+Q133</f>
        <v>0</v>
      </c>
      <c r="O133" s="21"/>
      <c r="P133" s="57">
        <v>0</v>
      </c>
      <c r="Q133" s="21"/>
      <c r="R133" s="21">
        <f t="shared" ref="R133:R134" si="150">S133+T133+U133</f>
        <v>0</v>
      </c>
      <c r="S133" s="21"/>
      <c r="T133" s="57"/>
      <c r="U133" s="57"/>
      <c r="V133" s="28">
        <f t="shared" si="90"/>
        <v>0.50900000000000001</v>
      </c>
    </row>
    <row r="134" spans="1:101" s="5" customFormat="1" ht="21" customHeight="1">
      <c r="A134" s="18" t="s">
        <v>67</v>
      </c>
      <c r="B134" s="38" t="s">
        <v>119</v>
      </c>
      <c r="C134" s="50" t="s">
        <v>12</v>
      </c>
      <c r="D134" s="6" t="s">
        <v>12</v>
      </c>
      <c r="E134" s="50" t="s">
        <v>12</v>
      </c>
      <c r="F134" s="21">
        <f t="shared" si="140"/>
        <v>328051</v>
      </c>
      <c r="G134" s="21">
        <f>G137+G136+G139+G138</f>
        <v>100623</v>
      </c>
      <c r="H134" s="21">
        <f t="shared" ref="H134:I134" si="151">H137+H136+H139+H138</f>
        <v>193887</v>
      </c>
      <c r="I134" s="21">
        <f t="shared" si="151"/>
        <v>33541</v>
      </c>
      <c r="J134" s="21">
        <f>K134+L134+M134</f>
        <v>0</v>
      </c>
      <c r="K134" s="21">
        <f>K137+K136+K139+K138</f>
        <v>0</v>
      </c>
      <c r="L134" s="21">
        <f t="shared" ref="L134:M134" si="152">L137+L136+L139+L138</f>
        <v>0</v>
      </c>
      <c r="M134" s="21">
        <f t="shared" si="152"/>
        <v>0</v>
      </c>
      <c r="N134" s="21">
        <f t="shared" si="149"/>
        <v>0</v>
      </c>
      <c r="O134" s="21">
        <f>O137+O136+O139+O138</f>
        <v>0</v>
      </c>
      <c r="P134" s="21">
        <f t="shared" ref="P134:Q134" si="153">P137+P136+P139+P138</f>
        <v>0</v>
      </c>
      <c r="Q134" s="21">
        <f t="shared" si="153"/>
        <v>0</v>
      </c>
      <c r="R134" s="21">
        <f t="shared" si="150"/>
        <v>0</v>
      </c>
      <c r="S134" s="21">
        <f>S137+S136+S139+S138</f>
        <v>0</v>
      </c>
      <c r="T134" s="21">
        <f t="shared" ref="T134:U134" si="154">T137+T136+T139+T138</f>
        <v>0</v>
      </c>
      <c r="U134" s="21">
        <f t="shared" si="154"/>
        <v>0</v>
      </c>
      <c r="V134" s="28">
        <f t="shared" si="90"/>
        <v>0</v>
      </c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4"/>
      <c r="AL134" s="84"/>
      <c r="AM134" s="84"/>
      <c r="AN134" s="84"/>
      <c r="AO134" s="84"/>
      <c r="AP134" s="84"/>
      <c r="AQ134" s="84"/>
      <c r="AR134" s="84"/>
      <c r="AS134" s="84"/>
      <c r="AT134" s="84"/>
      <c r="AU134" s="84"/>
      <c r="AV134" s="84"/>
      <c r="AW134" s="84"/>
      <c r="AX134" s="84"/>
      <c r="AY134" s="84"/>
      <c r="AZ134" s="84"/>
      <c r="BA134" s="84"/>
      <c r="BB134" s="84"/>
      <c r="BC134" s="84"/>
      <c r="BD134" s="84"/>
      <c r="BE134" s="84"/>
      <c r="BF134" s="84"/>
      <c r="BG134" s="84"/>
      <c r="BH134" s="84"/>
      <c r="BI134" s="84"/>
      <c r="BJ134" s="84"/>
      <c r="BK134" s="84"/>
      <c r="BL134" s="84"/>
      <c r="BM134" s="84"/>
      <c r="BN134" s="84"/>
      <c r="BO134" s="84"/>
      <c r="BP134" s="84"/>
      <c r="BQ134" s="84"/>
      <c r="BR134" s="84"/>
      <c r="BS134" s="84"/>
      <c r="BT134" s="84"/>
      <c r="BU134" s="84"/>
      <c r="BV134" s="84"/>
      <c r="BW134" s="84"/>
      <c r="BX134" s="84"/>
      <c r="BY134" s="84"/>
      <c r="BZ134" s="84"/>
      <c r="CA134" s="84"/>
      <c r="CB134" s="84"/>
      <c r="CC134" s="84"/>
      <c r="CD134" s="84"/>
      <c r="CE134" s="84"/>
      <c r="CF134" s="84"/>
      <c r="CG134" s="84"/>
      <c r="CH134" s="84"/>
      <c r="CI134" s="84"/>
      <c r="CJ134" s="84"/>
      <c r="CK134" s="84"/>
      <c r="CL134" s="84"/>
      <c r="CM134" s="84"/>
      <c r="CN134" s="84"/>
      <c r="CO134" s="84"/>
      <c r="CP134" s="84"/>
      <c r="CQ134" s="84"/>
      <c r="CR134" s="84"/>
      <c r="CS134" s="84"/>
      <c r="CT134" s="84"/>
      <c r="CU134" s="84"/>
      <c r="CV134" s="84"/>
      <c r="CW134" s="84"/>
    </row>
    <row r="135" spans="1:101" ht="21" customHeight="1">
      <c r="A135" s="29"/>
      <c r="B135" s="30" t="s">
        <v>14</v>
      </c>
      <c r="C135" s="23"/>
      <c r="D135" s="32"/>
      <c r="E135" s="23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8"/>
    </row>
    <row r="136" spans="1:101" ht="84.75" customHeight="1">
      <c r="A136" s="29"/>
      <c r="B136" s="49" t="s">
        <v>267</v>
      </c>
      <c r="C136" s="23" t="s">
        <v>235</v>
      </c>
      <c r="D136" s="32" t="s">
        <v>69</v>
      </c>
      <c r="E136" s="25" t="s">
        <v>268</v>
      </c>
      <c r="F136" s="21">
        <f t="shared" si="140"/>
        <v>0</v>
      </c>
      <c r="G136" s="57">
        <v>0</v>
      </c>
      <c r="H136" s="21"/>
      <c r="I136" s="21">
        <v>0</v>
      </c>
      <c r="J136" s="21">
        <f t="shared" si="148"/>
        <v>0</v>
      </c>
      <c r="K136" s="21"/>
      <c r="L136" s="21"/>
      <c r="M136" s="21">
        <v>0</v>
      </c>
      <c r="N136" s="21">
        <f t="shared" ref="N136:N148" si="155">O136+P136+Q136</f>
        <v>0</v>
      </c>
      <c r="O136" s="57">
        <v>0</v>
      </c>
      <c r="P136" s="21"/>
      <c r="Q136" s="21">
        <v>0</v>
      </c>
      <c r="R136" s="21">
        <f t="shared" ref="R136:R148" si="156">S136+T136+U136</f>
        <v>0</v>
      </c>
      <c r="S136" s="21"/>
      <c r="T136" s="21"/>
      <c r="U136" s="21"/>
      <c r="V136" s="28" t="e">
        <f t="shared" si="90"/>
        <v>#DIV/0!</v>
      </c>
    </row>
    <row r="137" spans="1:101" ht="90.75" customHeight="1">
      <c r="A137" s="29"/>
      <c r="B137" s="31" t="s">
        <v>120</v>
      </c>
      <c r="C137" s="25" t="s">
        <v>235</v>
      </c>
      <c r="D137" s="26" t="s">
        <v>69</v>
      </c>
      <c r="E137" s="25" t="s">
        <v>234</v>
      </c>
      <c r="F137" s="21">
        <f>G137+H137+I137</f>
        <v>232515.9</v>
      </c>
      <c r="G137" s="57">
        <v>28971.7</v>
      </c>
      <c r="H137" s="57">
        <v>193887</v>
      </c>
      <c r="I137" s="57">
        <v>9657.2000000000007</v>
      </c>
      <c r="J137" s="21">
        <f t="shared" ref="J137:J154" si="157">K137+L137+M137</f>
        <v>0</v>
      </c>
      <c r="K137" s="57">
        <v>0</v>
      </c>
      <c r="L137" s="57">
        <v>0</v>
      </c>
      <c r="M137" s="57">
        <v>0</v>
      </c>
      <c r="N137" s="21">
        <f t="shared" si="155"/>
        <v>0</v>
      </c>
      <c r="O137" s="57">
        <v>0</v>
      </c>
      <c r="P137" s="57">
        <v>0</v>
      </c>
      <c r="Q137" s="57">
        <v>0</v>
      </c>
      <c r="R137" s="21">
        <f t="shared" si="156"/>
        <v>0</v>
      </c>
      <c r="S137" s="57"/>
      <c r="T137" s="57"/>
      <c r="U137" s="57"/>
      <c r="V137" s="28">
        <f t="shared" si="90"/>
        <v>0</v>
      </c>
    </row>
    <row r="138" spans="1:101" ht="90.75" customHeight="1">
      <c r="A138" s="29"/>
      <c r="B138" s="31" t="s">
        <v>386</v>
      </c>
      <c r="C138" s="25" t="s">
        <v>235</v>
      </c>
      <c r="D138" s="98" t="s">
        <v>69</v>
      </c>
      <c r="E138" s="25" t="s">
        <v>385</v>
      </c>
      <c r="F138" s="21">
        <f>G138+H138+I138</f>
        <v>95535.1</v>
      </c>
      <c r="G138" s="57">
        <v>71651.3</v>
      </c>
      <c r="H138" s="57"/>
      <c r="I138" s="57">
        <v>23883.8</v>
      </c>
      <c r="J138" s="21">
        <f t="shared" si="157"/>
        <v>0</v>
      </c>
      <c r="K138" s="57"/>
      <c r="L138" s="57"/>
      <c r="M138" s="57"/>
      <c r="N138" s="21">
        <f t="shared" si="155"/>
        <v>0</v>
      </c>
      <c r="O138" s="57"/>
      <c r="P138" s="57"/>
      <c r="Q138" s="57"/>
      <c r="R138" s="21"/>
      <c r="S138" s="57"/>
      <c r="T138" s="57"/>
      <c r="U138" s="57"/>
      <c r="V138" s="28">
        <f t="shared" si="90"/>
        <v>0</v>
      </c>
    </row>
    <row r="139" spans="1:101" ht="90" customHeight="1">
      <c r="A139" s="29"/>
      <c r="B139" s="31" t="s">
        <v>329</v>
      </c>
      <c r="C139" s="25" t="s">
        <v>235</v>
      </c>
      <c r="D139" s="26" t="s">
        <v>69</v>
      </c>
      <c r="E139" s="25" t="s">
        <v>328</v>
      </c>
      <c r="F139" s="21">
        <f>G139+H139+I139</f>
        <v>0</v>
      </c>
      <c r="G139" s="57">
        <v>0</v>
      </c>
      <c r="H139" s="57"/>
      <c r="I139" s="57">
        <v>0</v>
      </c>
      <c r="J139" s="21">
        <f t="shared" si="157"/>
        <v>0</v>
      </c>
      <c r="K139" s="57">
        <v>0</v>
      </c>
      <c r="L139" s="57"/>
      <c r="M139" s="57"/>
      <c r="N139" s="21">
        <f t="shared" si="155"/>
        <v>0</v>
      </c>
      <c r="O139" s="57">
        <v>0</v>
      </c>
      <c r="P139" s="57"/>
      <c r="Q139" s="57"/>
      <c r="R139" s="21">
        <f t="shared" si="156"/>
        <v>0</v>
      </c>
      <c r="S139" s="57"/>
      <c r="T139" s="57"/>
      <c r="U139" s="57"/>
      <c r="V139" s="28" t="e">
        <f t="shared" si="90"/>
        <v>#DIV/0!</v>
      </c>
    </row>
    <row r="140" spans="1:101" ht="39.75" customHeight="1">
      <c r="A140" s="18" t="s">
        <v>291</v>
      </c>
      <c r="B140" s="38" t="s">
        <v>292</v>
      </c>
      <c r="C140" s="20" t="s">
        <v>12</v>
      </c>
      <c r="D140" s="65" t="s">
        <v>12</v>
      </c>
      <c r="E140" s="20" t="s">
        <v>12</v>
      </c>
      <c r="F140" s="21">
        <f t="shared" ref="F140" si="158">G140+H140+I140</f>
        <v>15376.4</v>
      </c>
      <c r="G140" s="21">
        <f>G143+G142</f>
        <v>0</v>
      </c>
      <c r="H140" s="21">
        <f t="shared" ref="H140" si="159">H143+H142</f>
        <v>15376.4</v>
      </c>
      <c r="I140" s="21">
        <f>I143+I142</f>
        <v>0</v>
      </c>
      <c r="J140" s="21">
        <f t="shared" si="157"/>
        <v>6184.6</v>
      </c>
      <c r="K140" s="21">
        <f>K142+K143</f>
        <v>0</v>
      </c>
      <c r="L140" s="21">
        <f t="shared" ref="L140:M140" si="160">L142+L143</f>
        <v>6184.6</v>
      </c>
      <c r="M140" s="21">
        <f t="shared" si="160"/>
        <v>0</v>
      </c>
      <c r="N140" s="21">
        <f t="shared" si="155"/>
        <v>26512.5</v>
      </c>
      <c r="O140" s="21">
        <f>O143+O142</f>
        <v>0</v>
      </c>
      <c r="P140" s="21">
        <f t="shared" ref="P140:Q140" si="161">P143+P142</f>
        <v>26512.5</v>
      </c>
      <c r="Q140" s="21">
        <f t="shared" si="161"/>
        <v>0</v>
      </c>
      <c r="R140" s="21">
        <f t="shared" si="156"/>
        <v>34260.5</v>
      </c>
      <c r="S140" s="21">
        <f>S143+S142</f>
        <v>0</v>
      </c>
      <c r="T140" s="21">
        <f t="shared" ref="T140:U140" si="162">T143+T142</f>
        <v>34260.5</v>
      </c>
      <c r="U140" s="21">
        <f t="shared" si="162"/>
        <v>0</v>
      </c>
      <c r="V140" s="28">
        <f t="shared" si="90"/>
        <v>0.40200000000000002</v>
      </c>
    </row>
    <row r="141" spans="1:101" ht="21" customHeight="1">
      <c r="A141" s="29"/>
      <c r="B141" s="30" t="s">
        <v>14</v>
      </c>
      <c r="C141" s="25"/>
      <c r="D141" s="26"/>
      <c r="E141" s="25"/>
      <c r="F141" s="21"/>
      <c r="G141" s="57"/>
      <c r="H141" s="57"/>
      <c r="I141" s="57"/>
      <c r="J141" s="21"/>
      <c r="K141" s="57"/>
      <c r="L141" s="57"/>
      <c r="M141" s="57"/>
      <c r="N141" s="21"/>
      <c r="O141" s="57"/>
      <c r="P141" s="57"/>
      <c r="Q141" s="57"/>
      <c r="R141" s="21"/>
      <c r="S141" s="57"/>
      <c r="T141" s="57"/>
      <c r="U141" s="57"/>
      <c r="V141" s="28"/>
    </row>
    <row r="142" spans="1:101" ht="55.5" customHeight="1">
      <c r="A142" s="29"/>
      <c r="B142" s="31" t="s">
        <v>295</v>
      </c>
      <c r="C142" s="25" t="s">
        <v>297</v>
      </c>
      <c r="D142" s="26" t="s">
        <v>298</v>
      </c>
      <c r="E142" s="25" t="s">
        <v>293</v>
      </c>
      <c r="F142" s="21">
        <f t="shared" si="140"/>
        <v>3440.7</v>
      </c>
      <c r="G142" s="57"/>
      <c r="H142" s="57">
        <v>3440.7</v>
      </c>
      <c r="I142" s="57"/>
      <c r="J142" s="21">
        <f t="shared" si="157"/>
        <v>881.9</v>
      </c>
      <c r="K142" s="57"/>
      <c r="L142" s="57">
        <v>881.9</v>
      </c>
      <c r="M142" s="57"/>
      <c r="N142" s="21">
        <f t="shared" ref="N142:N146" si="163">O142+P142+Q142</f>
        <v>3675</v>
      </c>
      <c r="O142" s="57"/>
      <c r="P142" s="57">
        <v>3675</v>
      </c>
      <c r="Q142" s="57"/>
      <c r="R142" s="21">
        <f t="shared" ref="R142:R146" si="164">S142+T142+U142</f>
        <v>3753.5</v>
      </c>
      <c r="S142" s="57"/>
      <c r="T142" s="57">
        <v>3753.5</v>
      </c>
      <c r="U142" s="57"/>
      <c r="V142" s="28">
        <f t="shared" si="90"/>
        <v>0.25600000000000001</v>
      </c>
    </row>
    <row r="143" spans="1:101" ht="102.75" customHeight="1">
      <c r="A143" s="29"/>
      <c r="B143" s="31" t="s">
        <v>296</v>
      </c>
      <c r="C143" s="25" t="s">
        <v>297</v>
      </c>
      <c r="D143" s="26" t="s">
        <v>298</v>
      </c>
      <c r="E143" s="25" t="s">
        <v>294</v>
      </c>
      <c r="F143" s="21">
        <f t="shared" si="140"/>
        <v>11935.7</v>
      </c>
      <c r="G143" s="57"/>
      <c r="H143" s="57">
        <v>11935.7</v>
      </c>
      <c r="I143" s="57"/>
      <c r="J143" s="21">
        <f t="shared" si="157"/>
        <v>5302.7</v>
      </c>
      <c r="K143" s="57"/>
      <c r="L143" s="57">
        <v>5302.7</v>
      </c>
      <c r="M143" s="57"/>
      <c r="N143" s="21">
        <f t="shared" si="163"/>
        <v>22837.5</v>
      </c>
      <c r="O143" s="57"/>
      <c r="P143" s="57">
        <v>22837.5</v>
      </c>
      <c r="Q143" s="57"/>
      <c r="R143" s="21">
        <f t="shared" si="164"/>
        <v>30507</v>
      </c>
      <c r="S143" s="57"/>
      <c r="T143" s="57">
        <v>30507</v>
      </c>
      <c r="U143" s="57"/>
      <c r="V143" s="28">
        <f t="shared" si="90"/>
        <v>0.44400000000000001</v>
      </c>
    </row>
    <row r="144" spans="1:101" s="102" customFormat="1" ht="57.75" customHeight="1">
      <c r="A144" s="18" t="s">
        <v>387</v>
      </c>
      <c r="B144" s="101" t="s">
        <v>388</v>
      </c>
      <c r="C144" s="20" t="s">
        <v>12</v>
      </c>
      <c r="D144" s="65" t="s">
        <v>12</v>
      </c>
      <c r="E144" s="20" t="s">
        <v>12</v>
      </c>
      <c r="F144" s="21">
        <f t="shared" si="140"/>
        <v>621566.30000000005</v>
      </c>
      <c r="G144" s="21">
        <f>G146</f>
        <v>621566.30000000005</v>
      </c>
      <c r="H144" s="21">
        <f t="shared" ref="H144:I144" si="165">H146</f>
        <v>0</v>
      </c>
      <c r="I144" s="21">
        <f t="shared" si="165"/>
        <v>0</v>
      </c>
      <c r="J144" s="21">
        <f t="shared" si="157"/>
        <v>0</v>
      </c>
      <c r="K144" s="21">
        <f>K146</f>
        <v>0</v>
      </c>
      <c r="L144" s="21">
        <f t="shared" ref="L144:M144" si="166">L146</f>
        <v>0</v>
      </c>
      <c r="M144" s="21">
        <f t="shared" si="166"/>
        <v>0</v>
      </c>
      <c r="N144" s="21">
        <f t="shared" si="163"/>
        <v>1049504.8</v>
      </c>
      <c r="O144" s="21">
        <f>O146</f>
        <v>1049504.8</v>
      </c>
      <c r="P144" s="21">
        <f t="shared" ref="P144:Q144" si="167">P146</f>
        <v>0</v>
      </c>
      <c r="Q144" s="21">
        <f t="shared" si="167"/>
        <v>0</v>
      </c>
      <c r="R144" s="21">
        <f t="shared" si="164"/>
        <v>932076.4</v>
      </c>
      <c r="S144" s="21">
        <f>S146</f>
        <v>932076.4</v>
      </c>
      <c r="T144" s="21">
        <f t="shared" ref="T144:U144" si="168">T146</f>
        <v>0</v>
      </c>
      <c r="U144" s="21">
        <f t="shared" si="168"/>
        <v>0</v>
      </c>
      <c r="V144" s="28">
        <f t="shared" si="90"/>
        <v>0</v>
      </c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BM144" s="112"/>
      <c r="BN144" s="112"/>
      <c r="BO144" s="112"/>
      <c r="BP144" s="112"/>
      <c r="BQ144" s="112"/>
      <c r="BR144" s="112"/>
      <c r="BS144" s="112"/>
      <c r="BT144" s="112"/>
      <c r="BU144" s="112"/>
      <c r="BV144" s="112"/>
      <c r="BW144" s="112"/>
      <c r="BX144" s="112"/>
      <c r="BY144" s="112"/>
      <c r="BZ144" s="112"/>
      <c r="CA144" s="112"/>
      <c r="CB144" s="112"/>
      <c r="CC144" s="112"/>
      <c r="CD144" s="112"/>
      <c r="CE144" s="112"/>
      <c r="CF144" s="112"/>
      <c r="CG144" s="112"/>
      <c r="CH144" s="112"/>
      <c r="CI144" s="112"/>
      <c r="CJ144" s="112"/>
      <c r="CK144" s="112"/>
      <c r="CL144" s="112"/>
      <c r="CM144" s="112"/>
      <c r="CN144" s="112"/>
      <c r="CO144" s="112"/>
      <c r="CP144" s="112"/>
      <c r="CQ144" s="112"/>
      <c r="CR144" s="112"/>
      <c r="CS144" s="112"/>
      <c r="CT144" s="112"/>
      <c r="CU144" s="112"/>
      <c r="CV144" s="112"/>
      <c r="CW144" s="112"/>
    </row>
    <row r="145" spans="1:101" ht="21" customHeight="1">
      <c r="A145" s="29"/>
      <c r="B145" s="31" t="s">
        <v>14</v>
      </c>
      <c r="C145" s="25"/>
      <c r="D145" s="98"/>
      <c r="E145" s="25"/>
      <c r="F145" s="21"/>
      <c r="G145" s="57"/>
      <c r="H145" s="57"/>
      <c r="I145" s="57"/>
      <c r="J145" s="21"/>
      <c r="K145" s="57"/>
      <c r="L145" s="57"/>
      <c r="M145" s="57"/>
      <c r="N145" s="21"/>
      <c r="O145" s="57"/>
      <c r="P145" s="57"/>
      <c r="Q145" s="57"/>
      <c r="R145" s="21"/>
      <c r="S145" s="57"/>
      <c r="T145" s="57"/>
      <c r="U145" s="57"/>
      <c r="V145" s="28"/>
    </row>
    <row r="146" spans="1:101" ht="114.75" customHeight="1">
      <c r="A146" s="29"/>
      <c r="B146" s="31" t="s">
        <v>390</v>
      </c>
      <c r="C146" s="25" t="s">
        <v>235</v>
      </c>
      <c r="D146" s="98" t="s">
        <v>69</v>
      </c>
      <c r="E146" s="25" t="s">
        <v>389</v>
      </c>
      <c r="F146" s="21">
        <f t="shared" si="140"/>
        <v>621566.30000000005</v>
      </c>
      <c r="G146" s="57">
        <v>621566.30000000005</v>
      </c>
      <c r="H146" s="57"/>
      <c r="I146" s="57"/>
      <c r="J146" s="21">
        <f t="shared" si="157"/>
        <v>0</v>
      </c>
      <c r="K146" s="57"/>
      <c r="L146" s="57"/>
      <c r="M146" s="57"/>
      <c r="N146" s="21">
        <f t="shared" si="163"/>
        <v>1049504.8</v>
      </c>
      <c r="O146" s="57">
        <v>1049504.8</v>
      </c>
      <c r="P146" s="57"/>
      <c r="Q146" s="57"/>
      <c r="R146" s="21">
        <f t="shared" si="164"/>
        <v>932076.4</v>
      </c>
      <c r="S146" s="57">
        <v>932076.4</v>
      </c>
      <c r="T146" s="57"/>
      <c r="U146" s="57"/>
      <c r="V146" s="28">
        <f t="shared" si="90"/>
        <v>0</v>
      </c>
    </row>
    <row r="147" spans="1:101" s="53" customFormat="1" ht="39" customHeight="1">
      <c r="A147" s="13" t="s">
        <v>70</v>
      </c>
      <c r="B147" s="48" t="s">
        <v>225</v>
      </c>
      <c r="C147" s="15" t="s">
        <v>12</v>
      </c>
      <c r="D147" s="15" t="s">
        <v>12</v>
      </c>
      <c r="E147" s="15" t="s">
        <v>12</v>
      </c>
      <c r="F147" s="35">
        <f t="shared" si="140"/>
        <v>8386532.7999999998</v>
      </c>
      <c r="G147" s="35">
        <f>G148+G159+G155</f>
        <v>3914747.6</v>
      </c>
      <c r="H147" s="35">
        <f>H148+H159+H155</f>
        <v>4085708.3</v>
      </c>
      <c r="I147" s="35">
        <f>I148+I159+I155</f>
        <v>386076.9</v>
      </c>
      <c r="J147" s="35">
        <f t="shared" si="157"/>
        <v>1474384.1</v>
      </c>
      <c r="K147" s="35">
        <f>K148+K159+K155</f>
        <v>357247.9</v>
      </c>
      <c r="L147" s="35">
        <f>L148+L159+L155</f>
        <v>899317.8</v>
      </c>
      <c r="M147" s="35">
        <f>M148+M159+M155</f>
        <v>217818.4</v>
      </c>
      <c r="N147" s="35">
        <f t="shared" si="155"/>
        <v>4929771.9000000004</v>
      </c>
      <c r="O147" s="35">
        <f>O148+O159+O155</f>
        <v>1864539.2</v>
      </c>
      <c r="P147" s="35">
        <f>P148+P159+P155</f>
        <v>2792232.7</v>
      </c>
      <c r="Q147" s="35">
        <f>Q148+Q159+Q155</f>
        <v>273000</v>
      </c>
      <c r="R147" s="35">
        <f t="shared" si="156"/>
        <v>6559834.4000000004</v>
      </c>
      <c r="S147" s="35">
        <f>S148+S159+S155</f>
        <v>1889345.5</v>
      </c>
      <c r="T147" s="35">
        <f>T148+T159+T155</f>
        <v>4397488.9000000004</v>
      </c>
      <c r="U147" s="35">
        <f>U148+U159+U155</f>
        <v>273000</v>
      </c>
      <c r="V147" s="36">
        <f t="shared" si="90"/>
        <v>0.17599999999999999</v>
      </c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  <c r="AQ147" s="84"/>
      <c r="AR147" s="84"/>
      <c r="AS147" s="84"/>
      <c r="AT147" s="84"/>
      <c r="AU147" s="84"/>
      <c r="AV147" s="84"/>
      <c r="AW147" s="84"/>
      <c r="AX147" s="84"/>
      <c r="AY147" s="84"/>
      <c r="AZ147" s="84"/>
      <c r="BA147" s="84"/>
      <c r="BB147" s="84"/>
      <c r="BC147" s="84"/>
      <c r="BD147" s="84"/>
      <c r="BE147" s="84"/>
      <c r="BF147" s="84"/>
      <c r="BG147" s="84"/>
      <c r="BH147" s="84"/>
      <c r="BI147" s="84"/>
      <c r="BJ147" s="84"/>
      <c r="BK147" s="84"/>
      <c r="BL147" s="84"/>
      <c r="BM147" s="84"/>
      <c r="BN147" s="84"/>
      <c r="BO147" s="84"/>
      <c r="BP147" s="84"/>
      <c r="BQ147" s="84"/>
      <c r="BR147" s="84"/>
      <c r="BS147" s="84"/>
      <c r="BT147" s="84"/>
      <c r="BU147" s="84"/>
      <c r="BV147" s="84"/>
      <c r="BW147" s="84"/>
      <c r="BX147" s="84"/>
      <c r="BY147" s="84"/>
      <c r="BZ147" s="84"/>
      <c r="CA147" s="84"/>
      <c r="CB147" s="84"/>
      <c r="CC147" s="84"/>
      <c r="CD147" s="84"/>
      <c r="CE147" s="84"/>
      <c r="CF147" s="84"/>
      <c r="CG147" s="84"/>
      <c r="CH147" s="84"/>
      <c r="CI147" s="84"/>
      <c r="CJ147" s="84"/>
      <c r="CK147" s="84"/>
      <c r="CL147" s="84"/>
      <c r="CM147" s="84"/>
      <c r="CN147" s="84"/>
      <c r="CO147" s="84"/>
      <c r="CP147" s="84"/>
      <c r="CQ147" s="84"/>
      <c r="CR147" s="84"/>
      <c r="CS147" s="84"/>
      <c r="CT147" s="84"/>
      <c r="CU147" s="84"/>
      <c r="CV147" s="84"/>
      <c r="CW147" s="84"/>
    </row>
    <row r="148" spans="1:101" ht="36.75" customHeight="1">
      <c r="A148" s="7" t="s">
        <v>71</v>
      </c>
      <c r="B148" s="19" t="s">
        <v>200</v>
      </c>
      <c r="C148" s="46" t="s">
        <v>12</v>
      </c>
      <c r="D148" s="46" t="s">
        <v>12</v>
      </c>
      <c r="E148" s="46" t="s">
        <v>12</v>
      </c>
      <c r="F148" s="21">
        <f>G148+H148+I148</f>
        <v>7868043.5999999996</v>
      </c>
      <c r="G148" s="21">
        <f>SUM(G150:G154)</f>
        <v>3444696.5</v>
      </c>
      <c r="H148" s="21">
        <f>SUM(H150:H154)</f>
        <v>4037270.2</v>
      </c>
      <c r="I148" s="21">
        <f>SUM(I150:I154)</f>
        <v>386076.9</v>
      </c>
      <c r="J148" s="21">
        <f>K148+L148+M148</f>
        <v>1465136.4</v>
      </c>
      <c r="K148" s="21">
        <f>SUM(K150:K154)</f>
        <v>348000.2</v>
      </c>
      <c r="L148" s="21">
        <f>SUM(L150:L154)</f>
        <v>899317.8</v>
      </c>
      <c r="M148" s="21">
        <f>SUM(M150:M154)</f>
        <v>217818.4</v>
      </c>
      <c r="N148" s="21">
        <f t="shared" si="155"/>
        <v>4713747</v>
      </c>
      <c r="O148" s="21">
        <f>SUM(O150:O154)</f>
        <v>1691152.5</v>
      </c>
      <c r="P148" s="21">
        <f>SUM(P150:P154)</f>
        <v>2749594.5</v>
      </c>
      <c r="Q148" s="21">
        <f>SUM(Q150:Q154)</f>
        <v>273000</v>
      </c>
      <c r="R148" s="21">
        <f t="shared" si="156"/>
        <v>6209431.7999999998</v>
      </c>
      <c r="S148" s="21">
        <f>SUM(S150:S154)</f>
        <v>1691152.5</v>
      </c>
      <c r="T148" s="21">
        <f t="shared" ref="T148:U148" si="169">SUM(T150:T154)</f>
        <v>4245279.3</v>
      </c>
      <c r="U148" s="21">
        <f t="shared" si="169"/>
        <v>273000</v>
      </c>
      <c r="V148" s="28">
        <f>J148/F148</f>
        <v>0.186</v>
      </c>
    </row>
    <row r="149" spans="1:101" ht="18.75">
      <c r="A149" s="10"/>
      <c r="B149" s="22" t="s">
        <v>14</v>
      </c>
      <c r="C149" s="45"/>
      <c r="D149" s="45"/>
      <c r="E149" s="45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8"/>
    </row>
    <row r="150" spans="1:101" ht="81.75" customHeight="1">
      <c r="A150" s="10"/>
      <c r="B150" s="52" t="s">
        <v>299</v>
      </c>
      <c r="C150" s="45" t="s">
        <v>199</v>
      </c>
      <c r="D150" s="64" t="s">
        <v>72</v>
      </c>
      <c r="E150" s="63" t="s">
        <v>300</v>
      </c>
      <c r="F150" s="21">
        <f t="shared" si="140"/>
        <v>0</v>
      </c>
      <c r="G150" s="57">
        <v>0</v>
      </c>
      <c r="H150" s="57">
        <v>0</v>
      </c>
      <c r="I150" s="21"/>
      <c r="J150" s="21">
        <f>SUM(K150:M150)</f>
        <v>0</v>
      </c>
      <c r="K150" s="57">
        <v>0</v>
      </c>
      <c r="L150" s="57">
        <v>0</v>
      </c>
      <c r="M150" s="57"/>
      <c r="N150" s="21">
        <f t="shared" ref="N150:N154" si="170">O150+P150+Q150</f>
        <v>0</v>
      </c>
      <c r="O150" s="21"/>
      <c r="P150" s="21"/>
      <c r="Q150" s="21"/>
      <c r="R150" s="21"/>
      <c r="S150" s="21"/>
      <c r="T150" s="21"/>
      <c r="U150" s="21"/>
      <c r="V150" s="28" t="e">
        <f t="shared" si="90"/>
        <v>#DIV/0!</v>
      </c>
    </row>
    <row r="151" spans="1:101" ht="90.75" customHeight="1">
      <c r="A151" s="29"/>
      <c r="B151" s="31" t="s">
        <v>171</v>
      </c>
      <c r="C151" s="26" t="s">
        <v>199</v>
      </c>
      <c r="D151" s="26" t="s">
        <v>72</v>
      </c>
      <c r="E151" s="25" t="s">
        <v>118</v>
      </c>
      <c r="F151" s="21">
        <f t="shared" si="140"/>
        <v>1103076.8999999999</v>
      </c>
      <c r="G151" s="57">
        <v>717000</v>
      </c>
      <c r="H151" s="57"/>
      <c r="I151" s="57">
        <v>386076.9</v>
      </c>
      <c r="J151" s="21">
        <f t="shared" si="157"/>
        <v>234818.4</v>
      </c>
      <c r="K151" s="57">
        <v>17000</v>
      </c>
      <c r="L151" s="57"/>
      <c r="M151" s="57">
        <v>217818.4</v>
      </c>
      <c r="N151" s="21">
        <f t="shared" si="170"/>
        <v>367015</v>
      </c>
      <c r="O151" s="57">
        <v>94015</v>
      </c>
      <c r="P151" s="57"/>
      <c r="Q151" s="57">
        <v>273000</v>
      </c>
      <c r="R151" s="21">
        <f t="shared" ref="R151:R154" si="171">S151+T151+U151</f>
        <v>367015</v>
      </c>
      <c r="S151" s="57">
        <v>94015</v>
      </c>
      <c r="T151" s="57"/>
      <c r="U151" s="57">
        <v>273000</v>
      </c>
      <c r="V151" s="28">
        <f t="shared" si="90"/>
        <v>0.21299999999999999</v>
      </c>
    </row>
    <row r="152" spans="1:101" ht="93" customHeight="1">
      <c r="A152" s="29"/>
      <c r="B152" s="31" t="s">
        <v>197</v>
      </c>
      <c r="C152" s="26" t="s">
        <v>199</v>
      </c>
      <c r="D152" s="26" t="s">
        <v>72</v>
      </c>
      <c r="E152" s="25" t="s">
        <v>198</v>
      </c>
      <c r="F152" s="21">
        <f t="shared" si="140"/>
        <v>4162134.2</v>
      </c>
      <c r="G152" s="57">
        <v>124864</v>
      </c>
      <c r="H152" s="57">
        <v>4037270.2</v>
      </c>
      <c r="I152" s="57">
        <v>0</v>
      </c>
      <c r="J152" s="21">
        <f t="shared" si="157"/>
        <v>927131.8</v>
      </c>
      <c r="K152" s="57">
        <v>27814</v>
      </c>
      <c r="L152" s="57">
        <v>899317.8</v>
      </c>
      <c r="M152" s="57">
        <v>0</v>
      </c>
      <c r="N152" s="21">
        <f t="shared" si="170"/>
        <v>2834633.6</v>
      </c>
      <c r="O152" s="57">
        <v>85039.1</v>
      </c>
      <c r="P152" s="57">
        <v>2749594.5</v>
      </c>
      <c r="Q152" s="21"/>
      <c r="R152" s="21">
        <f t="shared" si="171"/>
        <v>4376576.5999999996</v>
      </c>
      <c r="S152" s="57">
        <v>131297.29999999999</v>
      </c>
      <c r="T152" s="57">
        <v>4245279.3</v>
      </c>
      <c r="U152" s="21"/>
      <c r="V152" s="28">
        <f t="shared" si="90"/>
        <v>0.223</v>
      </c>
    </row>
    <row r="153" spans="1:101" ht="96.75" customHeight="1">
      <c r="A153" s="29"/>
      <c r="B153" s="31" t="s">
        <v>392</v>
      </c>
      <c r="C153" s="98" t="s">
        <v>199</v>
      </c>
      <c r="D153" s="98" t="s">
        <v>72</v>
      </c>
      <c r="E153" s="25" t="s">
        <v>391</v>
      </c>
      <c r="F153" s="21">
        <f t="shared" si="140"/>
        <v>2602832.5</v>
      </c>
      <c r="G153" s="57">
        <v>2602832.5</v>
      </c>
      <c r="H153" s="57"/>
      <c r="I153" s="57"/>
      <c r="J153" s="21">
        <f t="shared" si="157"/>
        <v>303186.2</v>
      </c>
      <c r="K153" s="57">
        <v>303186.2</v>
      </c>
      <c r="L153" s="57"/>
      <c r="M153" s="57"/>
      <c r="N153" s="21">
        <f t="shared" si="170"/>
        <v>1512098.4</v>
      </c>
      <c r="O153" s="57">
        <v>1512098.4</v>
      </c>
      <c r="P153" s="57"/>
      <c r="Q153" s="21"/>
      <c r="R153" s="21">
        <f t="shared" si="171"/>
        <v>1465840.2</v>
      </c>
      <c r="S153" s="57">
        <v>1465840.2</v>
      </c>
      <c r="T153" s="57"/>
      <c r="U153" s="21"/>
      <c r="V153" s="28">
        <f t="shared" si="90"/>
        <v>0.11600000000000001</v>
      </c>
    </row>
    <row r="154" spans="1:101" ht="93" customHeight="1">
      <c r="A154" s="29"/>
      <c r="B154" s="31" t="s">
        <v>341</v>
      </c>
      <c r="C154" s="95" t="s">
        <v>199</v>
      </c>
      <c r="D154" s="95" t="s">
        <v>72</v>
      </c>
      <c r="E154" s="25" t="s">
        <v>340</v>
      </c>
      <c r="F154" s="21">
        <f t="shared" si="140"/>
        <v>0</v>
      </c>
      <c r="G154" s="57">
        <v>0</v>
      </c>
      <c r="H154" s="57"/>
      <c r="I154" s="57">
        <v>0</v>
      </c>
      <c r="J154" s="21">
        <f t="shared" si="157"/>
        <v>0</v>
      </c>
      <c r="K154" s="57">
        <v>0</v>
      </c>
      <c r="L154" s="57"/>
      <c r="M154" s="57">
        <v>0</v>
      </c>
      <c r="N154" s="21">
        <f t="shared" si="170"/>
        <v>0</v>
      </c>
      <c r="O154" s="57"/>
      <c r="P154" s="57"/>
      <c r="Q154" s="21"/>
      <c r="R154" s="21">
        <f t="shared" si="171"/>
        <v>0</v>
      </c>
      <c r="S154" s="21"/>
      <c r="T154" s="21"/>
      <c r="U154" s="21"/>
      <c r="V154" s="28" t="e">
        <f t="shared" si="90"/>
        <v>#DIV/0!</v>
      </c>
    </row>
    <row r="155" spans="1:101" ht="36.75" customHeight="1">
      <c r="A155" s="7" t="s">
        <v>133</v>
      </c>
      <c r="B155" s="19" t="s">
        <v>201</v>
      </c>
      <c r="C155" s="27" t="s">
        <v>12</v>
      </c>
      <c r="D155" s="27" t="s">
        <v>12</v>
      </c>
      <c r="E155" s="27" t="s">
        <v>12</v>
      </c>
      <c r="F155" s="21">
        <f t="shared" si="140"/>
        <v>276794.3</v>
      </c>
      <c r="G155" s="21">
        <f>SUM(G157:G158)</f>
        <v>228356.2</v>
      </c>
      <c r="H155" s="21">
        <f t="shared" ref="H155:M155" si="172">SUM(H157:H158)</f>
        <v>48438.1</v>
      </c>
      <c r="I155" s="21">
        <f t="shared" si="172"/>
        <v>0</v>
      </c>
      <c r="J155" s="21">
        <f t="shared" si="172"/>
        <v>8011.5</v>
      </c>
      <c r="K155" s="21">
        <f t="shared" si="172"/>
        <v>8011.5</v>
      </c>
      <c r="L155" s="21">
        <f t="shared" si="172"/>
        <v>0</v>
      </c>
      <c r="M155" s="21">
        <f t="shared" si="172"/>
        <v>0</v>
      </c>
      <c r="N155" s="21">
        <f t="shared" ref="N155" si="173">O155+P155+Q155</f>
        <v>43956.9</v>
      </c>
      <c r="O155" s="21">
        <f>SUM(O157:O158)</f>
        <v>1318.7</v>
      </c>
      <c r="P155" s="21">
        <f t="shared" ref="P155:Q155" si="174">SUM(P157:P158)</f>
        <v>42638.2</v>
      </c>
      <c r="Q155" s="21">
        <f t="shared" si="174"/>
        <v>0</v>
      </c>
      <c r="R155" s="21">
        <f t="shared" ref="R155" si="175">S155+T155+U155</f>
        <v>167263.29999999999</v>
      </c>
      <c r="S155" s="21">
        <f>SUM(S157:S158)</f>
        <v>15053.7</v>
      </c>
      <c r="T155" s="21">
        <f t="shared" ref="T155:U155" si="176">SUM(T157:T158)</f>
        <v>152209.60000000001</v>
      </c>
      <c r="U155" s="21">
        <f t="shared" si="176"/>
        <v>0</v>
      </c>
      <c r="V155" s="28">
        <f t="shared" si="90"/>
        <v>2.9000000000000001E-2</v>
      </c>
    </row>
    <row r="156" spans="1:101" ht="18.75">
      <c r="A156" s="10"/>
      <c r="B156" s="22" t="s">
        <v>14</v>
      </c>
      <c r="C156" s="45"/>
      <c r="D156" s="45"/>
      <c r="E156" s="45"/>
      <c r="F156" s="21"/>
      <c r="G156" s="57"/>
      <c r="H156" s="57"/>
      <c r="I156" s="57"/>
      <c r="J156" s="21"/>
      <c r="K156" s="57"/>
      <c r="L156" s="57"/>
      <c r="M156" s="57"/>
      <c r="N156" s="21"/>
      <c r="O156" s="57"/>
      <c r="P156" s="57"/>
      <c r="Q156" s="57"/>
      <c r="R156" s="21"/>
      <c r="S156" s="57"/>
      <c r="T156" s="57"/>
      <c r="U156" s="57"/>
      <c r="V156" s="28"/>
    </row>
    <row r="157" spans="1:101" ht="108.75" customHeight="1">
      <c r="A157" s="10"/>
      <c r="B157" s="52" t="s">
        <v>301</v>
      </c>
      <c r="C157" s="63" t="s">
        <v>199</v>
      </c>
      <c r="D157" s="66" t="s">
        <v>72</v>
      </c>
      <c r="E157" s="63" t="s">
        <v>302</v>
      </c>
      <c r="F157" s="21">
        <f t="shared" si="140"/>
        <v>148158.39999999999</v>
      </c>
      <c r="G157" s="57">
        <v>99720.3</v>
      </c>
      <c r="H157" s="57">
        <v>48438.1</v>
      </c>
      <c r="I157" s="57"/>
      <c r="J157" s="21">
        <f>SUM(K157:M157)</f>
        <v>0</v>
      </c>
      <c r="K157" s="57"/>
      <c r="L157" s="57">
        <v>0</v>
      </c>
      <c r="M157" s="57"/>
      <c r="N157" s="21">
        <f t="shared" ref="N157:N159" si="177">O157+P157+Q157</f>
        <v>43956.9</v>
      </c>
      <c r="O157" s="57">
        <v>1318.71</v>
      </c>
      <c r="P157" s="57">
        <v>42638.2</v>
      </c>
      <c r="Q157" s="57"/>
      <c r="R157" s="21">
        <f t="shared" ref="R157:R159" si="178">S157+T157+U157</f>
        <v>167263.29999999999</v>
      </c>
      <c r="S157" s="57">
        <v>15053.7</v>
      </c>
      <c r="T157" s="57">
        <v>152209.60000000001</v>
      </c>
      <c r="U157" s="57"/>
      <c r="V157" s="28">
        <f t="shared" si="90"/>
        <v>0</v>
      </c>
    </row>
    <row r="158" spans="1:101" ht="90" customHeight="1">
      <c r="A158" s="29"/>
      <c r="B158" s="31" t="s">
        <v>171</v>
      </c>
      <c r="C158" s="25" t="s">
        <v>199</v>
      </c>
      <c r="D158" s="26" t="s">
        <v>72</v>
      </c>
      <c r="E158" s="25" t="s">
        <v>157</v>
      </c>
      <c r="F158" s="21">
        <f t="shared" si="140"/>
        <v>128635.9</v>
      </c>
      <c r="G158" s="57">
        <v>128635.9</v>
      </c>
      <c r="H158" s="57"/>
      <c r="I158" s="57"/>
      <c r="J158" s="21">
        <f t="shared" ref="J158:J159" si="179">K158+L158+M158</f>
        <v>8011.5</v>
      </c>
      <c r="K158" s="57">
        <v>8011.5</v>
      </c>
      <c r="L158" s="57"/>
      <c r="M158" s="57"/>
      <c r="N158" s="21">
        <f t="shared" si="177"/>
        <v>0</v>
      </c>
      <c r="O158" s="57">
        <v>0</v>
      </c>
      <c r="P158" s="57"/>
      <c r="Q158" s="57"/>
      <c r="R158" s="21">
        <f t="shared" si="178"/>
        <v>0</v>
      </c>
      <c r="S158" s="57"/>
      <c r="T158" s="57"/>
      <c r="U158" s="57"/>
      <c r="V158" s="28">
        <f t="shared" si="90"/>
        <v>6.2E-2</v>
      </c>
    </row>
    <row r="159" spans="1:101" s="5" customFormat="1" ht="38.25" customHeight="1">
      <c r="A159" s="18" t="s">
        <v>137</v>
      </c>
      <c r="B159" s="38" t="s">
        <v>202</v>
      </c>
      <c r="C159" s="20" t="s">
        <v>12</v>
      </c>
      <c r="D159" s="20" t="s">
        <v>12</v>
      </c>
      <c r="E159" s="20" t="s">
        <v>12</v>
      </c>
      <c r="F159" s="21">
        <f t="shared" si="140"/>
        <v>241694.9</v>
      </c>
      <c r="G159" s="21">
        <f>SUM(G161:G165)</f>
        <v>241694.9</v>
      </c>
      <c r="H159" s="21">
        <f t="shared" ref="H159:I159" si="180">SUM(H161:H165)</f>
        <v>0</v>
      </c>
      <c r="I159" s="21">
        <f t="shared" si="180"/>
        <v>0</v>
      </c>
      <c r="J159" s="21">
        <f t="shared" si="179"/>
        <v>1236.2</v>
      </c>
      <c r="K159" s="21">
        <f>SUM(K161:K165)</f>
        <v>1236.2</v>
      </c>
      <c r="L159" s="21">
        <f>SUM(L163:L165)</f>
        <v>0</v>
      </c>
      <c r="M159" s="21">
        <f>SUM(M163:M165)</f>
        <v>0</v>
      </c>
      <c r="N159" s="21">
        <f t="shared" si="177"/>
        <v>172068</v>
      </c>
      <c r="O159" s="21">
        <f>SUM(O161:O165)</f>
        <v>172068</v>
      </c>
      <c r="P159" s="21">
        <f t="shared" ref="P159:Q159" si="181">SUM(P161:P165)</f>
        <v>0</v>
      </c>
      <c r="Q159" s="21">
        <f t="shared" si="181"/>
        <v>0</v>
      </c>
      <c r="R159" s="21">
        <f t="shared" si="178"/>
        <v>183139.3</v>
      </c>
      <c r="S159" s="21">
        <f>SUM(S161:S165)</f>
        <v>183139.3</v>
      </c>
      <c r="T159" s="21">
        <f t="shared" ref="T159:U159" si="182">SUM(T161:T165)</f>
        <v>0</v>
      </c>
      <c r="U159" s="21">
        <f t="shared" si="182"/>
        <v>0</v>
      </c>
      <c r="V159" s="28">
        <f t="shared" si="90"/>
        <v>5.0000000000000001E-3</v>
      </c>
      <c r="W159" s="84"/>
      <c r="X159" s="84"/>
      <c r="Y159" s="84"/>
      <c r="Z159" s="84"/>
      <c r="AA159" s="84"/>
      <c r="AB159" s="84"/>
      <c r="AC159" s="84"/>
      <c r="AD159" s="84"/>
      <c r="AE159" s="84"/>
      <c r="AF159" s="84"/>
      <c r="AG159" s="84"/>
      <c r="AH159" s="84"/>
      <c r="AI159" s="84"/>
      <c r="AJ159" s="84"/>
      <c r="AK159" s="84"/>
      <c r="AL159" s="84"/>
      <c r="AM159" s="84"/>
      <c r="AN159" s="84"/>
      <c r="AO159" s="84"/>
      <c r="AP159" s="84"/>
      <c r="AQ159" s="84"/>
      <c r="AR159" s="84"/>
      <c r="AS159" s="84"/>
      <c r="AT159" s="84"/>
      <c r="AU159" s="84"/>
      <c r="AV159" s="84"/>
      <c r="AW159" s="84"/>
      <c r="AX159" s="84"/>
      <c r="AY159" s="84"/>
      <c r="AZ159" s="84"/>
      <c r="BA159" s="84"/>
      <c r="BB159" s="84"/>
      <c r="BC159" s="84"/>
      <c r="BD159" s="84"/>
      <c r="BE159" s="84"/>
      <c r="BF159" s="84"/>
      <c r="BG159" s="84"/>
      <c r="BH159" s="84"/>
      <c r="BI159" s="84"/>
      <c r="BJ159" s="84"/>
      <c r="BK159" s="84"/>
      <c r="BL159" s="84"/>
      <c r="BM159" s="84"/>
      <c r="BN159" s="84"/>
      <c r="BO159" s="84"/>
      <c r="BP159" s="84"/>
      <c r="BQ159" s="84"/>
      <c r="BR159" s="84"/>
      <c r="BS159" s="84"/>
      <c r="BT159" s="84"/>
      <c r="BU159" s="84"/>
      <c r="BV159" s="84"/>
      <c r="BW159" s="84"/>
      <c r="BX159" s="84"/>
      <c r="BY159" s="84"/>
      <c r="BZ159" s="84"/>
      <c r="CA159" s="84"/>
      <c r="CB159" s="84"/>
      <c r="CC159" s="84"/>
      <c r="CD159" s="84"/>
      <c r="CE159" s="84"/>
      <c r="CF159" s="84"/>
      <c r="CG159" s="84"/>
      <c r="CH159" s="84"/>
      <c r="CI159" s="84"/>
      <c r="CJ159" s="84"/>
      <c r="CK159" s="84"/>
      <c r="CL159" s="84"/>
      <c r="CM159" s="84"/>
      <c r="CN159" s="84"/>
      <c r="CO159" s="84"/>
      <c r="CP159" s="84"/>
      <c r="CQ159" s="84"/>
      <c r="CR159" s="84"/>
      <c r="CS159" s="84"/>
      <c r="CT159" s="84"/>
      <c r="CU159" s="84"/>
      <c r="CV159" s="84"/>
      <c r="CW159" s="84"/>
    </row>
    <row r="160" spans="1:101" ht="22.5" customHeight="1">
      <c r="A160" s="10"/>
      <c r="B160" s="22" t="s">
        <v>14</v>
      </c>
      <c r="C160" s="45"/>
      <c r="D160" s="45"/>
      <c r="E160" s="45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8"/>
    </row>
    <row r="161" spans="1:101" ht="83.25" customHeight="1">
      <c r="A161" s="10"/>
      <c r="B161" s="52" t="s">
        <v>270</v>
      </c>
      <c r="C161" s="64" t="s">
        <v>199</v>
      </c>
      <c r="D161" s="64" t="s">
        <v>72</v>
      </c>
      <c r="E161" s="63" t="s">
        <v>269</v>
      </c>
      <c r="F161" s="21">
        <f t="shared" si="140"/>
        <v>0</v>
      </c>
      <c r="G161" s="57">
        <v>0</v>
      </c>
      <c r="H161" s="21"/>
      <c r="I161" s="21"/>
      <c r="J161" s="21">
        <f>SUM(K161:M161)</f>
        <v>0</v>
      </c>
      <c r="K161" s="57">
        <v>0</v>
      </c>
      <c r="L161" s="21"/>
      <c r="M161" s="21"/>
      <c r="N161" s="21">
        <f t="shared" ref="N161:N167" si="183">O161+P161+Q161</f>
        <v>0</v>
      </c>
      <c r="O161" s="21"/>
      <c r="P161" s="21"/>
      <c r="Q161" s="21"/>
      <c r="R161" s="21">
        <f t="shared" ref="R161:R167" si="184">S161+T161+U161</f>
        <v>0</v>
      </c>
      <c r="S161" s="21"/>
      <c r="T161" s="21"/>
      <c r="U161" s="21"/>
      <c r="V161" s="28" t="e">
        <f t="shared" si="90"/>
        <v>#DIV/0!</v>
      </c>
    </row>
    <row r="162" spans="1:101" ht="70.5" customHeight="1">
      <c r="A162" s="10"/>
      <c r="B162" s="52" t="s">
        <v>394</v>
      </c>
      <c r="C162" s="64" t="s">
        <v>192</v>
      </c>
      <c r="D162" s="64" t="s">
        <v>413</v>
      </c>
      <c r="E162" s="63" t="s">
        <v>393</v>
      </c>
      <c r="F162" s="21">
        <f t="shared" si="140"/>
        <v>6825.5</v>
      </c>
      <c r="G162" s="57">
        <v>6825.5</v>
      </c>
      <c r="H162" s="21"/>
      <c r="I162" s="21"/>
      <c r="J162" s="21">
        <f>SUM(K162:M162)</f>
        <v>1236.2</v>
      </c>
      <c r="K162" s="57">
        <v>1236.2</v>
      </c>
      <c r="L162" s="21"/>
      <c r="M162" s="21"/>
      <c r="N162" s="21">
        <f t="shared" si="183"/>
        <v>3813</v>
      </c>
      <c r="O162" s="57">
        <v>3813</v>
      </c>
      <c r="P162" s="21"/>
      <c r="Q162" s="21"/>
      <c r="R162" s="21">
        <f t="shared" si="184"/>
        <v>3813</v>
      </c>
      <c r="S162" s="57">
        <v>3813</v>
      </c>
      <c r="T162" s="21"/>
      <c r="U162" s="21"/>
      <c r="V162" s="28">
        <f t="shared" si="90"/>
        <v>0.18099999999999999</v>
      </c>
    </row>
    <row r="163" spans="1:101" ht="71.25" customHeight="1">
      <c r="A163" s="29"/>
      <c r="B163" s="31" t="s">
        <v>171</v>
      </c>
      <c r="C163" s="25" t="s">
        <v>173</v>
      </c>
      <c r="D163" s="26" t="s">
        <v>15</v>
      </c>
      <c r="E163" s="25" t="s">
        <v>132</v>
      </c>
      <c r="F163" s="21">
        <f t="shared" si="140"/>
        <v>367.5</v>
      </c>
      <c r="G163" s="57">
        <v>367.5</v>
      </c>
      <c r="H163" s="57"/>
      <c r="I163" s="57"/>
      <c r="J163" s="21">
        <f t="shared" ref="J163:J167" si="185">K163+L163+M163</f>
        <v>0</v>
      </c>
      <c r="K163" s="57">
        <v>0</v>
      </c>
      <c r="L163" s="57"/>
      <c r="M163" s="57"/>
      <c r="N163" s="21">
        <f t="shared" si="183"/>
        <v>367.5</v>
      </c>
      <c r="O163" s="57">
        <v>367.5</v>
      </c>
      <c r="P163" s="57"/>
      <c r="Q163" s="57"/>
      <c r="R163" s="21">
        <f t="shared" si="184"/>
        <v>367.5</v>
      </c>
      <c r="S163" s="57">
        <v>367.5</v>
      </c>
      <c r="T163" s="57"/>
      <c r="U163" s="57"/>
      <c r="V163" s="28">
        <f t="shared" si="90"/>
        <v>0</v>
      </c>
    </row>
    <row r="164" spans="1:101" ht="70.5" customHeight="1">
      <c r="A164" s="29"/>
      <c r="B164" s="31" t="s">
        <v>171</v>
      </c>
      <c r="C164" s="25" t="s">
        <v>192</v>
      </c>
      <c r="D164" s="26" t="s">
        <v>413</v>
      </c>
      <c r="E164" s="63" t="s">
        <v>132</v>
      </c>
      <c r="F164" s="21">
        <f t="shared" si="140"/>
        <v>0</v>
      </c>
      <c r="G164" s="57">
        <v>0</v>
      </c>
      <c r="H164" s="57"/>
      <c r="I164" s="57"/>
      <c r="J164" s="21">
        <f t="shared" si="185"/>
        <v>0</v>
      </c>
      <c r="K164" s="57">
        <v>0</v>
      </c>
      <c r="L164" s="57"/>
      <c r="M164" s="57"/>
      <c r="N164" s="21">
        <f t="shared" si="183"/>
        <v>3012.5</v>
      </c>
      <c r="O164" s="57">
        <v>3012.5</v>
      </c>
      <c r="P164" s="57"/>
      <c r="Q164" s="57"/>
      <c r="R164" s="21">
        <f t="shared" si="184"/>
        <v>3012.5</v>
      </c>
      <c r="S164" s="57">
        <v>3012.5</v>
      </c>
      <c r="T164" s="57"/>
      <c r="U164" s="57"/>
      <c r="V164" s="28" t="e">
        <f t="shared" si="90"/>
        <v>#DIV/0!</v>
      </c>
    </row>
    <row r="165" spans="1:101" ht="82.5" customHeight="1">
      <c r="A165" s="29"/>
      <c r="B165" s="31" t="s">
        <v>171</v>
      </c>
      <c r="C165" s="25" t="s">
        <v>199</v>
      </c>
      <c r="D165" s="26" t="s">
        <v>72</v>
      </c>
      <c r="E165" s="25" t="s">
        <v>132</v>
      </c>
      <c r="F165" s="21">
        <f t="shared" si="140"/>
        <v>234501.9</v>
      </c>
      <c r="G165" s="57">
        <v>234501.9</v>
      </c>
      <c r="H165" s="57"/>
      <c r="I165" s="57"/>
      <c r="J165" s="21">
        <f t="shared" si="185"/>
        <v>0</v>
      </c>
      <c r="K165" s="57">
        <v>0</v>
      </c>
      <c r="L165" s="57"/>
      <c r="M165" s="57"/>
      <c r="N165" s="21">
        <f t="shared" si="183"/>
        <v>164875</v>
      </c>
      <c r="O165" s="57">
        <v>164874.99</v>
      </c>
      <c r="P165" s="57"/>
      <c r="Q165" s="57"/>
      <c r="R165" s="21">
        <f t="shared" si="184"/>
        <v>175946.3</v>
      </c>
      <c r="S165" s="57">
        <v>175946.3</v>
      </c>
      <c r="T165" s="57"/>
      <c r="U165" s="57"/>
      <c r="V165" s="28">
        <f t="shared" si="90"/>
        <v>0</v>
      </c>
    </row>
    <row r="166" spans="1:101" s="53" customFormat="1" ht="28.5" customHeight="1">
      <c r="A166" s="13" t="s">
        <v>73</v>
      </c>
      <c r="B166" s="14" t="s">
        <v>74</v>
      </c>
      <c r="C166" s="15" t="s">
        <v>12</v>
      </c>
      <c r="D166" s="15" t="s">
        <v>12</v>
      </c>
      <c r="E166" s="15" t="s">
        <v>12</v>
      </c>
      <c r="F166" s="35">
        <f>G166+H166+I166</f>
        <v>493285.8</v>
      </c>
      <c r="G166" s="35">
        <f>G167+G182+G187</f>
        <v>60643.3</v>
      </c>
      <c r="H166" s="35">
        <f>H167+H182+H187</f>
        <v>425570</v>
      </c>
      <c r="I166" s="35">
        <f>I167+I182+I187</f>
        <v>7072.5</v>
      </c>
      <c r="J166" s="35">
        <f t="shared" si="185"/>
        <v>140401.1</v>
      </c>
      <c r="K166" s="35">
        <f>K167+K182+K187</f>
        <v>26543.5</v>
      </c>
      <c r="L166" s="35">
        <f>L167+L182+L187</f>
        <v>112917.5</v>
      </c>
      <c r="M166" s="35">
        <f>M167+M182+M187</f>
        <v>940.1</v>
      </c>
      <c r="N166" s="35">
        <f t="shared" si="183"/>
        <v>10000</v>
      </c>
      <c r="O166" s="35">
        <f>O167+O182+O187</f>
        <v>10000</v>
      </c>
      <c r="P166" s="35">
        <f>P167+P182+P187</f>
        <v>0</v>
      </c>
      <c r="Q166" s="35">
        <f>Q167+Q182+Q187</f>
        <v>0</v>
      </c>
      <c r="R166" s="35">
        <f t="shared" si="184"/>
        <v>10000</v>
      </c>
      <c r="S166" s="35">
        <f>S167+S182+S187</f>
        <v>10000</v>
      </c>
      <c r="T166" s="35">
        <f>T167+T182+T187</f>
        <v>0</v>
      </c>
      <c r="U166" s="35">
        <f>U167+U182+U187</f>
        <v>0</v>
      </c>
      <c r="V166" s="36">
        <f t="shared" si="90"/>
        <v>0.28499999999999998</v>
      </c>
      <c r="W166" s="84"/>
      <c r="X166" s="84"/>
      <c r="Y166" s="84"/>
      <c r="Z166" s="84"/>
      <c r="AA166" s="84"/>
      <c r="AB166" s="84"/>
      <c r="AC166" s="84"/>
      <c r="AD166" s="84"/>
      <c r="AE166" s="84"/>
      <c r="AF166" s="84"/>
      <c r="AG166" s="84"/>
      <c r="AH166" s="84"/>
      <c r="AI166" s="84"/>
      <c r="AJ166" s="84"/>
      <c r="AK166" s="84"/>
      <c r="AL166" s="84"/>
      <c r="AM166" s="84"/>
      <c r="AN166" s="84"/>
      <c r="AO166" s="84"/>
      <c r="AP166" s="84"/>
      <c r="AQ166" s="84"/>
      <c r="AR166" s="84"/>
      <c r="AS166" s="84"/>
      <c r="AT166" s="84"/>
      <c r="AU166" s="84"/>
      <c r="AV166" s="84"/>
      <c r="AW166" s="84"/>
      <c r="AX166" s="84"/>
      <c r="AY166" s="84"/>
      <c r="AZ166" s="84"/>
      <c r="BA166" s="84"/>
      <c r="BB166" s="84"/>
      <c r="BC166" s="84"/>
      <c r="BD166" s="84"/>
      <c r="BE166" s="84"/>
      <c r="BF166" s="84"/>
      <c r="BG166" s="84"/>
      <c r="BH166" s="84"/>
      <c r="BI166" s="84"/>
      <c r="BJ166" s="84"/>
      <c r="BK166" s="84"/>
      <c r="BL166" s="84"/>
      <c r="BM166" s="84"/>
      <c r="BN166" s="84"/>
      <c r="BO166" s="84"/>
      <c r="BP166" s="84"/>
      <c r="BQ166" s="84"/>
      <c r="BR166" s="84"/>
      <c r="BS166" s="84"/>
      <c r="BT166" s="84"/>
      <c r="BU166" s="84"/>
      <c r="BV166" s="84"/>
      <c r="BW166" s="84"/>
      <c r="BX166" s="84"/>
      <c r="BY166" s="84"/>
      <c r="BZ166" s="84"/>
      <c r="CA166" s="84"/>
      <c r="CB166" s="84"/>
      <c r="CC166" s="84"/>
      <c r="CD166" s="84"/>
      <c r="CE166" s="84"/>
      <c r="CF166" s="84"/>
      <c r="CG166" s="84"/>
      <c r="CH166" s="84"/>
      <c r="CI166" s="84"/>
      <c r="CJ166" s="84"/>
      <c r="CK166" s="84"/>
      <c r="CL166" s="84"/>
      <c r="CM166" s="84"/>
      <c r="CN166" s="84"/>
      <c r="CO166" s="84"/>
      <c r="CP166" s="84"/>
      <c r="CQ166" s="84"/>
      <c r="CR166" s="84"/>
      <c r="CS166" s="84"/>
      <c r="CT166" s="84"/>
      <c r="CU166" s="84"/>
      <c r="CV166" s="84"/>
      <c r="CW166" s="84"/>
    </row>
    <row r="167" spans="1:101" ht="35.25" customHeight="1">
      <c r="A167" s="7" t="s">
        <v>75</v>
      </c>
      <c r="B167" s="19" t="s">
        <v>76</v>
      </c>
      <c r="C167" s="27" t="s">
        <v>12</v>
      </c>
      <c r="D167" s="27" t="s">
        <v>12</v>
      </c>
      <c r="E167" s="27" t="s">
        <v>12</v>
      </c>
      <c r="F167" s="21">
        <f t="shared" si="140"/>
        <v>471433.6</v>
      </c>
      <c r="G167" s="21">
        <f>SUM(G169:G181)</f>
        <v>40091.1</v>
      </c>
      <c r="H167" s="21">
        <f t="shared" ref="H167" si="186">SUM(H169:H181)</f>
        <v>424270</v>
      </c>
      <c r="I167" s="21">
        <f>SUM(I169:I181)</f>
        <v>7072.5</v>
      </c>
      <c r="J167" s="21">
        <f t="shared" si="185"/>
        <v>120183.5</v>
      </c>
      <c r="K167" s="21">
        <f>SUM(K169:K181)</f>
        <v>7025.9</v>
      </c>
      <c r="L167" s="21">
        <f>SUM(L169:L181)</f>
        <v>112217.5</v>
      </c>
      <c r="M167" s="21">
        <f t="shared" ref="M167" si="187">SUM(M170:M181)</f>
        <v>940.1</v>
      </c>
      <c r="N167" s="21">
        <f t="shared" si="183"/>
        <v>10000</v>
      </c>
      <c r="O167" s="21">
        <f>SUM(O169:O181)</f>
        <v>10000</v>
      </c>
      <c r="P167" s="21">
        <f>SUM(P169:P181)</f>
        <v>0</v>
      </c>
      <c r="Q167" s="21">
        <f t="shared" ref="Q167" si="188">SUM(Q169:Q181)</f>
        <v>0</v>
      </c>
      <c r="R167" s="21">
        <f t="shared" si="184"/>
        <v>10000</v>
      </c>
      <c r="S167" s="21">
        <f>SUM(S169:S181)</f>
        <v>10000</v>
      </c>
      <c r="T167" s="21">
        <f t="shared" ref="T167:U167" si="189">SUM(T169:T181)</f>
        <v>0</v>
      </c>
      <c r="U167" s="21">
        <f t="shared" si="189"/>
        <v>0</v>
      </c>
      <c r="V167" s="28">
        <f t="shared" si="90"/>
        <v>0.255</v>
      </c>
    </row>
    <row r="168" spans="1:101" ht="18.75">
      <c r="A168" s="10"/>
      <c r="B168" s="22" t="s">
        <v>14</v>
      </c>
      <c r="C168" s="45"/>
      <c r="D168" s="45"/>
      <c r="E168" s="45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8"/>
    </row>
    <row r="169" spans="1:101" ht="71.25" customHeight="1">
      <c r="A169" s="10"/>
      <c r="B169" s="52" t="s">
        <v>304</v>
      </c>
      <c r="C169" s="99" t="s">
        <v>207</v>
      </c>
      <c r="D169" s="64" t="s">
        <v>77</v>
      </c>
      <c r="E169" s="63" t="s">
        <v>303</v>
      </c>
      <c r="F169" s="21">
        <f t="shared" si="140"/>
        <v>16494.8</v>
      </c>
      <c r="G169" s="57">
        <v>480</v>
      </c>
      <c r="H169" s="57">
        <v>15520</v>
      </c>
      <c r="I169" s="57">
        <v>494.8</v>
      </c>
      <c r="J169" s="21">
        <f>SUM(K169:M169)</f>
        <v>5048.8999999999996</v>
      </c>
      <c r="K169" s="57">
        <v>151.5</v>
      </c>
      <c r="L169" s="57">
        <v>4897.38</v>
      </c>
      <c r="M169" s="21"/>
      <c r="N169" s="21">
        <f t="shared" ref="N169:N179" si="190">O169+P169+Q169</f>
        <v>0</v>
      </c>
      <c r="O169" s="21"/>
      <c r="P169" s="21"/>
      <c r="Q169" s="21"/>
      <c r="R169" s="21">
        <f t="shared" ref="R169:R179" si="191">S169+T169+U169</f>
        <v>0</v>
      </c>
      <c r="S169" s="21"/>
      <c r="T169" s="21"/>
      <c r="U169" s="21"/>
      <c r="V169" s="28">
        <f t="shared" si="90"/>
        <v>0.30599999999999999</v>
      </c>
    </row>
    <row r="170" spans="1:101" ht="82.5" customHeight="1">
      <c r="A170" s="29"/>
      <c r="B170" s="31" t="s">
        <v>114</v>
      </c>
      <c r="C170" s="26" t="s">
        <v>188</v>
      </c>
      <c r="D170" s="26" t="s">
        <v>113</v>
      </c>
      <c r="E170" s="25" t="s">
        <v>115</v>
      </c>
      <c r="F170" s="21">
        <f t="shared" si="140"/>
        <v>262402.5</v>
      </c>
      <c r="G170" s="57">
        <v>7872.1</v>
      </c>
      <c r="H170" s="57">
        <v>254530.4</v>
      </c>
      <c r="I170" s="21"/>
      <c r="J170" s="21">
        <f t="shared" ref="J170:J178" si="192">K170+L170+M170</f>
        <v>87467.5</v>
      </c>
      <c r="K170" s="57">
        <v>2624</v>
      </c>
      <c r="L170" s="57">
        <v>84843.47</v>
      </c>
      <c r="M170" s="21"/>
      <c r="N170" s="21">
        <f t="shared" si="190"/>
        <v>0</v>
      </c>
      <c r="O170" s="57">
        <v>0</v>
      </c>
      <c r="P170" s="57">
        <v>0</v>
      </c>
      <c r="Q170" s="21"/>
      <c r="R170" s="21">
        <f t="shared" si="191"/>
        <v>0</v>
      </c>
      <c r="S170" s="21"/>
      <c r="T170" s="21"/>
      <c r="U170" s="21"/>
      <c r="V170" s="28">
        <f t="shared" si="90"/>
        <v>0.33300000000000002</v>
      </c>
    </row>
    <row r="171" spans="1:101" ht="67.5" customHeight="1">
      <c r="A171" s="29"/>
      <c r="B171" s="31" t="s">
        <v>203</v>
      </c>
      <c r="C171" s="25" t="s">
        <v>174</v>
      </c>
      <c r="D171" s="26" t="s">
        <v>16</v>
      </c>
      <c r="E171" s="25" t="s">
        <v>205</v>
      </c>
      <c r="F171" s="21">
        <f t="shared" si="140"/>
        <v>40614.800000000003</v>
      </c>
      <c r="G171" s="57">
        <v>5006.8999999999996</v>
      </c>
      <c r="H171" s="57">
        <v>33507.9</v>
      </c>
      <c r="I171" s="57">
        <v>2100</v>
      </c>
      <c r="J171" s="21">
        <f t="shared" si="192"/>
        <v>0</v>
      </c>
      <c r="K171" s="57">
        <v>0</v>
      </c>
      <c r="L171" s="57">
        <v>0</v>
      </c>
      <c r="M171" s="57">
        <v>0</v>
      </c>
      <c r="N171" s="21">
        <f t="shared" si="190"/>
        <v>0</v>
      </c>
      <c r="O171" s="57">
        <v>0</v>
      </c>
      <c r="P171" s="57">
        <v>0</v>
      </c>
      <c r="Q171" s="57"/>
      <c r="R171" s="21">
        <f t="shared" si="191"/>
        <v>0</v>
      </c>
      <c r="S171" s="57"/>
      <c r="T171" s="57"/>
      <c r="U171" s="57"/>
      <c r="V171" s="28">
        <f t="shared" si="90"/>
        <v>0</v>
      </c>
    </row>
    <row r="172" spans="1:101" ht="66.75" customHeight="1">
      <c r="A172" s="29"/>
      <c r="B172" s="31" t="s">
        <v>272</v>
      </c>
      <c r="C172" s="25" t="s">
        <v>174</v>
      </c>
      <c r="D172" s="26" t="s">
        <v>16</v>
      </c>
      <c r="E172" s="25" t="s">
        <v>271</v>
      </c>
      <c r="F172" s="21">
        <f t="shared" si="140"/>
        <v>28093.4</v>
      </c>
      <c r="G172" s="57">
        <v>8954.6</v>
      </c>
      <c r="H172" s="57">
        <v>18414.59</v>
      </c>
      <c r="I172" s="57">
        <v>724.2</v>
      </c>
      <c r="J172" s="21">
        <f t="shared" si="192"/>
        <v>7367.3</v>
      </c>
      <c r="K172" s="57">
        <v>957.8</v>
      </c>
      <c r="L172" s="57">
        <v>6409.5</v>
      </c>
      <c r="M172" s="57">
        <v>0</v>
      </c>
      <c r="N172" s="21">
        <f t="shared" si="190"/>
        <v>0</v>
      </c>
      <c r="O172" s="57">
        <v>0</v>
      </c>
      <c r="P172" s="57">
        <v>0</v>
      </c>
      <c r="Q172" s="57">
        <v>0</v>
      </c>
      <c r="R172" s="21">
        <f t="shared" si="191"/>
        <v>0</v>
      </c>
      <c r="S172" s="57"/>
      <c r="T172" s="57"/>
      <c r="U172" s="57"/>
      <c r="V172" s="28">
        <f t="shared" si="90"/>
        <v>0.26200000000000001</v>
      </c>
    </row>
    <row r="173" spans="1:101" ht="69" customHeight="1">
      <c r="A173" s="29"/>
      <c r="B173" s="31" t="s">
        <v>311</v>
      </c>
      <c r="C173" s="25" t="s">
        <v>174</v>
      </c>
      <c r="D173" s="26" t="s">
        <v>16</v>
      </c>
      <c r="E173" s="25" t="s">
        <v>310</v>
      </c>
      <c r="F173" s="21">
        <f t="shared" si="140"/>
        <v>105.9</v>
      </c>
      <c r="G173" s="57">
        <v>105.9</v>
      </c>
      <c r="H173" s="57"/>
      <c r="I173" s="57">
        <v>0</v>
      </c>
      <c r="J173" s="21">
        <f t="shared" si="192"/>
        <v>105.9</v>
      </c>
      <c r="K173" s="57">
        <v>105.9</v>
      </c>
      <c r="L173" s="57"/>
      <c r="M173" s="57"/>
      <c r="N173" s="21">
        <f t="shared" si="190"/>
        <v>0</v>
      </c>
      <c r="O173" s="57"/>
      <c r="P173" s="57"/>
      <c r="Q173" s="57"/>
      <c r="R173" s="21">
        <f t="shared" si="191"/>
        <v>0</v>
      </c>
      <c r="S173" s="57"/>
      <c r="T173" s="57"/>
      <c r="U173" s="57"/>
      <c r="V173" s="28">
        <f t="shared" ref="V173:V240" si="193">J173/F173</f>
        <v>1</v>
      </c>
    </row>
    <row r="174" spans="1:101" ht="88.5" customHeight="1">
      <c r="A174" s="29"/>
      <c r="B174" s="31" t="s">
        <v>149</v>
      </c>
      <c r="C174" s="25" t="s">
        <v>207</v>
      </c>
      <c r="D174" s="26" t="s">
        <v>77</v>
      </c>
      <c r="E174" s="25" t="s">
        <v>148</v>
      </c>
      <c r="F174" s="21">
        <f t="shared" si="140"/>
        <v>16828.900000000001</v>
      </c>
      <c r="G174" s="57">
        <v>479.6</v>
      </c>
      <c r="H174" s="57">
        <v>15507.7</v>
      </c>
      <c r="I174" s="57">
        <v>841.6</v>
      </c>
      <c r="J174" s="21">
        <f t="shared" si="192"/>
        <v>4530.8999999999996</v>
      </c>
      <c r="K174" s="57">
        <v>129.1</v>
      </c>
      <c r="L174" s="57">
        <v>4175.2</v>
      </c>
      <c r="M174" s="57">
        <v>226.6</v>
      </c>
      <c r="N174" s="21">
        <f t="shared" si="190"/>
        <v>0</v>
      </c>
      <c r="O174" s="57">
        <v>0</v>
      </c>
      <c r="P174" s="57">
        <v>0</v>
      </c>
      <c r="Q174" s="57"/>
      <c r="R174" s="21">
        <f t="shared" si="191"/>
        <v>0</v>
      </c>
      <c r="S174" s="57"/>
      <c r="T174" s="57"/>
      <c r="U174" s="57"/>
      <c r="V174" s="28">
        <f t="shared" si="193"/>
        <v>0.26900000000000002</v>
      </c>
    </row>
    <row r="175" spans="1:101" ht="53.25" customHeight="1">
      <c r="A175" s="29"/>
      <c r="B175" s="31" t="s">
        <v>151</v>
      </c>
      <c r="C175" s="25" t="s">
        <v>207</v>
      </c>
      <c r="D175" s="26" t="s">
        <v>77</v>
      </c>
      <c r="E175" s="25" t="s">
        <v>150</v>
      </c>
      <c r="F175" s="21">
        <f t="shared" ref="F175:F177" si="194">G175+H175+I175</f>
        <v>0</v>
      </c>
      <c r="G175" s="57">
        <v>0</v>
      </c>
      <c r="H175" s="57">
        <v>0</v>
      </c>
      <c r="I175" s="57">
        <v>0</v>
      </c>
      <c r="J175" s="21">
        <f t="shared" ref="J175:J177" si="195">K175+L175+M175</f>
        <v>0</v>
      </c>
      <c r="K175" s="57">
        <v>0</v>
      </c>
      <c r="L175" s="57">
        <v>0</v>
      </c>
      <c r="M175" s="57">
        <v>0</v>
      </c>
      <c r="N175" s="21">
        <f t="shared" ref="N175:N177" si="196">O175+P175+Q175</f>
        <v>0</v>
      </c>
      <c r="O175" s="57">
        <v>0</v>
      </c>
      <c r="P175" s="57">
        <v>0</v>
      </c>
      <c r="Q175" s="57"/>
      <c r="R175" s="21">
        <f t="shared" ref="R175:R177" si="197">S175+T175+U175</f>
        <v>0</v>
      </c>
      <c r="S175" s="57"/>
      <c r="T175" s="57"/>
      <c r="U175" s="57"/>
      <c r="V175" s="28" t="e">
        <f t="shared" si="193"/>
        <v>#DIV/0!</v>
      </c>
    </row>
    <row r="176" spans="1:101" ht="47.25" customHeight="1">
      <c r="A176" s="29"/>
      <c r="B176" s="31" t="s">
        <v>275</v>
      </c>
      <c r="C176" s="25" t="s">
        <v>207</v>
      </c>
      <c r="D176" s="26" t="s">
        <v>77</v>
      </c>
      <c r="E176" s="25" t="s">
        <v>273</v>
      </c>
      <c r="F176" s="21">
        <f t="shared" si="194"/>
        <v>27684.9</v>
      </c>
      <c r="G176" s="57">
        <v>830.5</v>
      </c>
      <c r="H176" s="57">
        <v>26854.400000000001</v>
      </c>
      <c r="I176" s="57"/>
      <c r="J176" s="21">
        <f t="shared" si="195"/>
        <v>0</v>
      </c>
      <c r="K176" s="57"/>
      <c r="L176" s="57"/>
      <c r="M176" s="57"/>
      <c r="N176" s="21">
        <f t="shared" si="196"/>
        <v>0</v>
      </c>
      <c r="O176" s="57">
        <v>0</v>
      </c>
      <c r="P176" s="57">
        <v>0</v>
      </c>
      <c r="Q176" s="57"/>
      <c r="R176" s="21">
        <f t="shared" si="197"/>
        <v>0</v>
      </c>
      <c r="S176" s="57"/>
      <c r="T176" s="57"/>
      <c r="U176" s="57"/>
      <c r="V176" s="28">
        <f t="shared" si="193"/>
        <v>0</v>
      </c>
    </row>
    <row r="177" spans="1:101" ht="50.25" customHeight="1">
      <c r="A177" s="29"/>
      <c r="B177" s="31" t="s">
        <v>276</v>
      </c>
      <c r="C177" s="25" t="s">
        <v>207</v>
      </c>
      <c r="D177" s="26" t="s">
        <v>77</v>
      </c>
      <c r="E177" s="25" t="s">
        <v>274</v>
      </c>
      <c r="F177" s="21">
        <f t="shared" si="194"/>
        <v>11613.2</v>
      </c>
      <c r="G177" s="57">
        <v>348.4</v>
      </c>
      <c r="H177" s="57">
        <v>11264.8</v>
      </c>
      <c r="I177" s="57"/>
      <c r="J177" s="21">
        <f t="shared" si="195"/>
        <v>0</v>
      </c>
      <c r="K177" s="57">
        <v>0</v>
      </c>
      <c r="L177" s="57">
        <v>0</v>
      </c>
      <c r="M177" s="57"/>
      <c r="N177" s="21">
        <f t="shared" si="196"/>
        <v>0</v>
      </c>
      <c r="O177" s="57">
        <v>0</v>
      </c>
      <c r="P177" s="57">
        <v>0</v>
      </c>
      <c r="Q177" s="57"/>
      <c r="R177" s="21">
        <f t="shared" si="197"/>
        <v>0</v>
      </c>
      <c r="S177" s="57"/>
      <c r="T177" s="57"/>
      <c r="U177" s="57"/>
      <c r="V177" s="28">
        <f t="shared" si="193"/>
        <v>0</v>
      </c>
    </row>
    <row r="178" spans="1:101" ht="52.5" customHeight="1">
      <c r="A178" s="29"/>
      <c r="B178" s="31" t="s">
        <v>204</v>
      </c>
      <c r="C178" s="25" t="s">
        <v>207</v>
      </c>
      <c r="D178" s="26" t="s">
        <v>77</v>
      </c>
      <c r="E178" s="25" t="s">
        <v>206</v>
      </c>
      <c r="F178" s="21">
        <f t="shared" si="140"/>
        <v>11569.4</v>
      </c>
      <c r="G178" s="57">
        <v>328.8</v>
      </c>
      <c r="H178" s="57">
        <v>10630</v>
      </c>
      <c r="I178" s="57">
        <v>610.6</v>
      </c>
      <c r="J178" s="21">
        <f t="shared" si="192"/>
        <v>1942.6</v>
      </c>
      <c r="K178" s="57">
        <v>55.2</v>
      </c>
      <c r="L178" s="57">
        <v>1785.25</v>
      </c>
      <c r="M178" s="57">
        <v>102.1</v>
      </c>
      <c r="N178" s="21">
        <f t="shared" si="190"/>
        <v>0</v>
      </c>
      <c r="O178" s="57">
        <v>0</v>
      </c>
      <c r="P178" s="57">
        <v>0</v>
      </c>
      <c r="Q178" s="57"/>
      <c r="R178" s="21">
        <f t="shared" si="191"/>
        <v>0</v>
      </c>
      <c r="S178" s="57"/>
      <c r="T178" s="57"/>
      <c r="U178" s="57"/>
      <c r="V178" s="28">
        <f t="shared" si="193"/>
        <v>0.16800000000000001</v>
      </c>
    </row>
    <row r="179" spans="1:101" ht="68.25" customHeight="1">
      <c r="A179" s="29"/>
      <c r="B179" s="31" t="s">
        <v>278</v>
      </c>
      <c r="C179" s="25" t="s">
        <v>174</v>
      </c>
      <c r="D179" s="26" t="s">
        <v>16</v>
      </c>
      <c r="E179" s="25" t="s">
        <v>277</v>
      </c>
      <c r="F179" s="21">
        <f t="shared" si="140"/>
        <v>46025.7</v>
      </c>
      <c r="G179" s="57">
        <v>5684.2</v>
      </c>
      <c r="H179" s="57">
        <v>38040.199999999997</v>
      </c>
      <c r="I179" s="57">
        <v>2301.3000000000002</v>
      </c>
      <c r="J179" s="21">
        <f>SUM(K179:M179)</f>
        <v>12228.3</v>
      </c>
      <c r="K179" s="57">
        <v>1510.2</v>
      </c>
      <c r="L179" s="57">
        <v>10106.700000000001</v>
      </c>
      <c r="M179" s="57">
        <v>611.4</v>
      </c>
      <c r="N179" s="21">
        <f t="shared" si="190"/>
        <v>0</v>
      </c>
      <c r="O179" s="57">
        <v>0</v>
      </c>
      <c r="P179" s="57">
        <v>0</v>
      </c>
      <c r="Q179" s="57">
        <v>0</v>
      </c>
      <c r="R179" s="21">
        <f t="shared" si="191"/>
        <v>0</v>
      </c>
      <c r="S179" s="57"/>
      <c r="T179" s="57"/>
      <c r="U179" s="57"/>
      <c r="V179" s="28">
        <f t="shared" si="193"/>
        <v>0.26600000000000001</v>
      </c>
    </row>
    <row r="180" spans="1:101" ht="52.5" customHeight="1">
      <c r="A180" s="29"/>
      <c r="B180" s="31" t="s">
        <v>228</v>
      </c>
      <c r="C180" s="25" t="s">
        <v>207</v>
      </c>
      <c r="D180" s="26" t="s">
        <v>77</v>
      </c>
      <c r="E180" s="25" t="s">
        <v>229</v>
      </c>
      <c r="F180" s="21">
        <f t="shared" ref="F180:F181" si="198">G180+H180+I180</f>
        <v>10000</v>
      </c>
      <c r="G180" s="57">
        <v>10000</v>
      </c>
      <c r="H180" s="57"/>
      <c r="I180" s="57">
        <v>0</v>
      </c>
      <c r="J180" s="21">
        <f t="shared" ref="J180:J181" si="199">K180+L180+M180</f>
        <v>1492.2</v>
      </c>
      <c r="K180" s="57">
        <v>1492.2</v>
      </c>
      <c r="L180" s="57"/>
      <c r="M180" s="57">
        <v>0</v>
      </c>
      <c r="N180" s="21">
        <f t="shared" ref="N180:N181" si="200">O180+P180+Q180</f>
        <v>10000</v>
      </c>
      <c r="O180" s="57">
        <v>10000</v>
      </c>
      <c r="P180" s="57"/>
      <c r="Q180" s="57"/>
      <c r="R180" s="21">
        <f t="shared" ref="R180:R181" si="201">S180+T180+U180</f>
        <v>10000</v>
      </c>
      <c r="S180" s="57">
        <v>10000</v>
      </c>
      <c r="T180" s="57"/>
      <c r="U180" s="57"/>
      <c r="V180" s="28">
        <f t="shared" si="193"/>
        <v>0.14899999999999999</v>
      </c>
    </row>
    <row r="181" spans="1:101" ht="68.25" customHeight="1">
      <c r="A181" s="29"/>
      <c r="B181" s="31" t="s">
        <v>423</v>
      </c>
      <c r="C181" s="25" t="s">
        <v>174</v>
      </c>
      <c r="D181" s="26" t="s">
        <v>16</v>
      </c>
      <c r="E181" s="25" t="s">
        <v>422</v>
      </c>
      <c r="F181" s="21">
        <f t="shared" si="198"/>
        <v>0.1</v>
      </c>
      <c r="G181" s="57">
        <v>0.09</v>
      </c>
      <c r="H181" s="57">
        <v>0</v>
      </c>
      <c r="I181" s="57">
        <v>0</v>
      </c>
      <c r="J181" s="21">
        <f t="shared" si="199"/>
        <v>0</v>
      </c>
      <c r="K181" s="57">
        <v>0</v>
      </c>
      <c r="L181" s="57"/>
      <c r="M181" s="57">
        <v>0</v>
      </c>
      <c r="N181" s="21">
        <f t="shared" si="200"/>
        <v>0</v>
      </c>
      <c r="O181" s="57"/>
      <c r="P181" s="57"/>
      <c r="Q181" s="57">
        <v>0</v>
      </c>
      <c r="R181" s="21">
        <f t="shared" si="201"/>
        <v>0</v>
      </c>
      <c r="S181" s="57"/>
      <c r="T181" s="57"/>
      <c r="U181" s="57"/>
      <c r="V181" s="28">
        <f t="shared" si="193"/>
        <v>0</v>
      </c>
    </row>
    <row r="182" spans="1:101" ht="18.75">
      <c r="A182" s="18" t="s">
        <v>78</v>
      </c>
      <c r="B182" s="38" t="s">
        <v>79</v>
      </c>
      <c r="C182" s="50" t="s">
        <v>12</v>
      </c>
      <c r="D182" s="50" t="s">
        <v>12</v>
      </c>
      <c r="E182" s="50" t="s">
        <v>12</v>
      </c>
      <c r="F182" s="21">
        <f t="shared" si="140"/>
        <v>21852.2</v>
      </c>
      <c r="G182" s="21">
        <f>SUM(G184:G186)</f>
        <v>20552.2</v>
      </c>
      <c r="H182" s="21">
        <f>SUM(H184:H186)</f>
        <v>1300</v>
      </c>
      <c r="I182" s="21">
        <f>SUM(I184:I186)</f>
        <v>0</v>
      </c>
      <c r="J182" s="21">
        <f t="shared" ref="J182" si="202">K182+L182+M182</f>
        <v>20217.599999999999</v>
      </c>
      <c r="K182" s="21">
        <f>SUM(K184:K186)</f>
        <v>19517.599999999999</v>
      </c>
      <c r="L182" s="21">
        <f>SUM(L184:L186)</f>
        <v>700</v>
      </c>
      <c r="M182" s="21">
        <f>SUM(M184:M186)</f>
        <v>0</v>
      </c>
      <c r="N182" s="21">
        <f t="shared" ref="N182" si="203">O182+P182+Q182</f>
        <v>0</v>
      </c>
      <c r="O182" s="21">
        <f>SUM(O184:O186)</f>
        <v>0</v>
      </c>
      <c r="P182" s="21">
        <f>SUM(P184:P186)</f>
        <v>0</v>
      </c>
      <c r="Q182" s="21">
        <f>SUM(Q184:Q186)</f>
        <v>0</v>
      </c>
      <c r="R182" s="21">
        <f t="shared" ref="R182" si="204">S182+T182+U182</f>
        <v>0</v>
      </c>
      <c r="S182" s="21">
        <f>SUM(S184:S186)</f>
        <v>0</v>
      </c>
      <c r="T182" s="21">
        <f>SUM(T184:T186)</f>
        <v>0</v>
      </c>
      <c r="U182" s="21">
        <f>SUM(U184:U186)</f>
        <v>0</v>
      </c>
      <c r="V182" s="28">
        <f t="shared" si="193"/>
        <v>0.92500000000000004</v>
      </c>
    </row>
    <row r="183" spans="1:101" ht="18.75">
      <c r="A183" s="29"/>
      <c r="B183" s="49" t="s">
        <v>14</v>
      </c>
      <c r="C183" s="23"/>
      <c r="D183" s="32"/>
      <c r="E183" s="23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8"/>
    </row>
    <row r="184" spans="1:101" ht="51.75" customHeight="1">
      <c r="A184" s="29"/>
      <c r="B184" s="31" t="s">
        <v>80</v>
      </c>
      <c r="C184" s="25" t="s">
        <v>207</v>
      </c>
      <c r="D184" s="26" t="s">
        <v>77</v>
      </c>
      <c r="E184" s="25" t="s">
        <v>127</v>
      </c>
      <c r="F184" s="21">
        <f t="shared" si="140"/>
        <v>19512</v>
      </c>
      <c r="G184" s="57">
        <v>19512</v>
      </c>
      <c r="H184" s="57"/>
      <c r="I184" s="57"/>
      <c r="J184" s="21">
        <f>K184+L184+M184</f>
        <v>19496</v>
      </c>
      <c r="K184" s="57">
        <v>19496</v>
      </c>
      <c r="L184" s="57"/>
      <c r="M184" s="57"/>
      <c r="N184" s="21">
        <f t="shared" ref="N184:N191" si="205">O184+P184+Q184</f>
        <v>0</v>
      </c>
      <c r="O184" s="57">
        <v>0</v>
      </c>
      <c r="P184" s="57"/>
      <c r="Q184" s="57"/>
      <c r="R184" s="21">
        <f>S184+T184+U184</f>
        <v>0</v>
      </c>
      <c r="S184" s="57"/>
      <c r="T184" s="57"/>
      <c r="U184" s="57"/>
      <c r="V184" s="28">
        <f t="shared" si="193"/>
        <v>0.999</v>
      </c>
    </row>
    <row r="185" spans="1:101" ht="55.5" customHeight="1">
      <c r="A185" s="29"/>
      <c r="B185" s="31" t="s">
        <v>153</v>
      </c>
      <c r="C185" s="25" t="s">
        <v>207</v>
      </c>
      <c r="D185" s="26" t="s">
        <v>77</v>
      </c>
      <c r="E185" s="25" t="s">
        <v>152</v>
      </c>
      <c r="F185" s="21">
        <f t="shared" si="140"/>
        <v>1340.2</v>
      </c>
      <c r="G185" s="57">
        <v>40.200000000000003</v>
      </c>
      <c r="H185" s="57">
        <v>1300</v>
      </c>
      <c r="I185" s="57"/>
      <c r="J185" s="21">
        <f>K185+L185+M185</f>
        <v>721.6</v>
      </c>
      <c r="K185" s="57">
        <v>21.6</v>
      </c>
      <c r="L185" s="57">
        <v>700</v>
      </c>
      <c r="M185" s="57"/>
      <c r="N185" s="21">
        <f t="shared" si="205"/>
        <v>0</v>
      </c>
      <c r="O185" s="57">
        <v>0</v>
      </c>
      <c r="P185" s="57">
        <v>0</v>
      </c>
      <c r="Q185" s="57"/>
      <c r="R185" s="21">
        <f>S185+T185+U185</f>
        <v>0</v>
      </c>
      <c r="S185" s="57"/>
      <c r="T185" s="57"/>
      <c r="U185" s="57"/>
      <c r="V185" s="28">
        <f t="shared" si="193"/>
        <v>0.53800000000000003</v>
      </c>
    </row>
    <row r="186" spans="1:101" ht="90.75" customHeight="1">
      <c r="A186" s="29"/>
      <c r="B186" s="31" t="s">
        <v>129</v>
      </c>
      <c r="C186" s="25" t="s">
        <v>207</v>
      </c>
      <c r="D186" s="26" t="s">
        <v>77</v>
      </c>
      <c r="E186" s="25" t="s">
        <v>128</v>
      </c>
      <c r="F186" s="21">
        <f t="shared" si="140"/>
        <v>1000</v>
      </c>
      <c r="G186" s="57">
        <v>1000</v>
      </c>
      <c r="H186" s="57"/>
      <c r="I186" s="57">
        <v>0</v>
      </c>
      <c r="J186" s="21">
        <f>K186+L186+M186</f>
        <v>0</v>
      </c>
      <c r="K186" s="57">
        <v>0</v>
      </c>
      <c r="L186" s="57"/>
      <c r="M186" s="57"/>
      <c r="N186" s="21">
        <f t="shared" si="205"/>
        <v>0</v>
      </c>
      <c r="O186" s="57">
        <v>0</v>
      </c>
      <c r="P186" s="57"/>
      <c r="Q186" s="57">
        <v>0</v>
      </c>
      <c r="R186" s="21">
        <f>S186+T186+U186</f>
        <v>0</v>
      </c>
      <c r="S186" s="57"/>
      <c r="T186" s="57"/>
      <c r="U186" s="57">
        <v>0</v>
      </c>
      <c r="V186" s="28">
        <f t="shared" si="193"/>
        <v>0</v>
      </c>
    </row>
    <row r="187" spans="1:101" ht="2.25" hidden="1" customHeight="1">
      <c r="A187" s="18" t="s">
        <v>140</v>
      </c>
      <c r="B187" s="38" t="s">
        <v>219</v>
      </c>
      <c r="C187" s="50" t="s">
        <v>12</v>
      </c>
      <c r="D187" s="50" t="s">
        <v>12</v>
      </c>
      <c r="E187" s="50" t="s">
        <v>12</v>
      </c>
      <c r="F187" s="21">
        <f t="shared" ref="F187" si="206">G187+H187+I187</f>
        <v>0</v>
      </c>
      <c r="G187" s="21">
        <f>SUM(G189)</f>
        <v>0</v>
      </c>
      <c r="H187" s="21">
        <f t="shared" ref="H187:I187" si="207">SUM(H189)</f>
        <v>0</v>
      </c>
      <c r="I187" s="21">
        <f t="shared" si="207"/>
        <v>0</v>
      </c>
      <c r="J187" s="21">
        <f t="shared" ref="J187" si="208">K187+L187+M187</f>
        <v>0</v>
      </c>
      <c r="K187" s="21">
        <f>SUM(K189)</f>
        <v>0</v>
      </c>
      <c r="L187" s="21">
        <f t="shared" ref="L187:M187" si="209">SUM(L189)</f>
        <v>0</v>
      </c>
      <c r="M187" s="21">
        <f t="shared" si="209"/>
        <v>0</v>
      </c>
      <c r="N187" s="21">
        <f t="shared" si="205"/>
        <v>0</v>
      </c>
      <c r="O187" s="21">
        <f>SUM(O189)</f>
        <v>0</v>
      </c>
      <c r="P187" s="21">
        <f t="shared" ref="P187:Q187" si="210">SUM(P189)</f>
        <v>0</v>
      </c>
      <c r="Q187" s="21">
        <f t="shared" si="210"/>
        <v>0</v>
      </c>
      <c r="R187" s="21">
        <f>S187+T187+U187</f>
        <v>0</v>
      </c>
      <c r="S187" s="21">
        <f>SUM(S189)</f>
        <v>0</v>
      </c>
      <c r="T187" s="21">
        <f t="shared" ref="T187:U187" si="211">SUM(T189)</f>
        <v>0</v>
      </c>
      <c r="U187" s="21">
        <f t="shared" si="211"/>
        <v>0</v>
      </c>
      <c r="V187" s="28" t="e">
        <f t="shared" si="193"/>
        <v>#DIV/0!</v>
      </c>
    </row>
    <row r="188" spans="1:101" ht="1.5" hidden="1" customHeight="1">
      <c r="A188" s="29"/>
      <c r="B188" s="49" t="s">
        <v>14</v>
      </c>
      <c r="C188" s="23"/>
      <c r="D188" s="32"/>
      <c r="E188" s="23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8"/>
    </row>
    <row r="189" spans="1:101" ht="1.5" hidden="1" customHeight="1">
      <c r="A189" s="29"/>
      <c r="B189" s="31"/>
      <c r="C189" s="25"/>
      <c r="D189" s="26"/>
      <c r="E189" s="25"/>
      <c r="F189" s="21">
        <f t="shared" ref="F189" si="212">G189+H189+I189</f>
        <v>0</v>
      </c>
      <c r="G189" s="57"/>
      <c r="H189" s="57"/>
      <c r="I189" s="57"/>
      <c r="J189" s="21">
        <f>K189+L189+M189</f>
        <v>0</v>
      </c>
      <c r="K189" s="57"/>
      <c r="L189" s="57"/>
      <c r="M189" s="57"/>
      <c r="N189" s="21">
        <f t="shared" ref="N189" si="213">O189+P189+Q189</f>
        <v>0</v>
      </c>
      <c r="O189" s="57"/>
      <c r="P189" s="57"/>
      <c r="Q189" s="57"/>
      <c r="R189" s="21">
        <f>S189+T189+U189</f>
        <v>0</v>
      </c>
      <c r="S189" s="57"/>
      <c r="T189" s="57"/>
      <c r="U189" s="57"/>
      <c r="V189" s="28" t="e">
        <f t="shared" si="193"/>
        <v>#DIV/0!</v>
      </c>
    </row>
    <row r="190" spans="1:101" s="53" customFormat="1" ht="69.75" customHeight="1">
      <c r="A190" s="13" t="s">
        <v>81</v>
      </c>
      <c r="B190" s="48" t="s">
        <v>82</v>
      </c>
      <c r="C190" s="15" t="s">
        <v>12</v>
      </c>
      <c r="D190" s="15" t="s">
        <v>12</v>
      </c>
      <c r="E190" s="15" t="s">
        <v>12</v>
      </c>
      <c r="F190" s="35">
        <f>G190+H190+I190</f>
        <v>114229.8</v>
      </c>
      <c r="G190" s="35">
        <f>G191+G194+G199</f>
        <v>13876.9</v>
      </c>
      <c r="H190" s="35">
        <f>H191+H194+H199</f>
        <v>100352.9</v>
      </c>
      <c r="I190" s="35">
        <f>I191+I194+I199</f>
        <v>0</v>
      </c>
      <c r="J190" s="35">
        <f>K190+L190+M190</f>
        <v>61460.5</v>
      </c>
      <c r="K190" s="35">
        <f>K191+K194+K199</f>
        <v>1843.8</v>
      </c>
      <c r="L190" s="35">
        <f>L191+L194+L199</f>
        <v>59616.7</v>
      </c>
      <c r="M190" s="35">
        <f>M191+M194+M199</f>
        <v>0</v>
      </c>
      <c r="N190" s="35">
        <f>O190+P190+Q190</f>
        <v>0</v>
      </c>
      <c r="O190" s="35">
        <f>O191+O194+O199</f>
        <v>0</v>
      </c>
      <c r="P190" s="35">
        <f>P191+P194+P199</f>
        <v>0</v>
      </c>
      <c r="Q190" s="35">
        <f>Q191+Q194+Q199</f>
        <v>0</v>
      </c>
      <c r="R190" s="35">
        <f t="shared" ref="R190:R191" si="214">S190+T190+U190</f>
        <v>0</v>
      </c>
      <c r="S190" s="35">
        <f>S191+S194+S199</f>
        <v>0</v>
      </c>
      <c r="T190" s="35">
        <f>T191+T194+T199</f>
        <v>0</v>
      </c>
      <c r="U190" s="35">
        <f>U191+U194+U199</f>
        <v>0</v>
      </c>
      <c r="V190" s="36">
        <f t="shared" si="193"/>
        <v>0.53800000000000003</v>
      </c>
      <c r="W190" s="84"/>
      <c r="X190" s="84"/>
      <c r="Y190" s="84"/>
      <c r="Z190" s="84"/>
      <c r="AA190" s="84"/>
      <c r="AB190" s="84"/>
      <c r="AC190" s="84"/>
      <c r="AD190" s="84"/>
      <c r="AE190" s="84"/>
      <c r="AF190" s="84"/>
      <c r="AG190" s="84"/>
      <c r="AH190" s="84"/>
      <c r="AI190" s="84"/>
      <c r="AJ190" s="84"/>
      <c r="AK190" s="84"/>
      <c r="AL190" s="84"/>
      <c r="AM190" s="84"/>
      <c r="AN190" s="84"/>
      <c r="AO190" s="84"/>
      <c r="AP190" s="84"/>
      <c r="AQ190" s="84"/>
      <c r="AR190" s="84"/>
      <c r="AS190" s="84"/>
      <c r="AT190" s="84"/>
      <c r="AU190" s="84"/>
      <c r="AV190" s="84"/>
      <c r="AW190" s="84"/>
      <c r="AX190" s="84"/>
      <c r="AY190" s="84"/>
      <c r="AZ190" s="84"/>
      <c r="BA190" s="84"/>
      <c r="BB190" s="84"/>
      <c r="BC190" s="84"/>
      <c r="BD190" s="84"/>
      <c r="BE190" s="84"/>
      <c r="BF190" s="84"/>
      <c r="BG190" s="84"/>
      <c r="BH190" s="84"/>
      <c r="BI190" s="84"/>
      <c r="BJ190" s="84"/>
      <c r="BK190" s="84"/>
      <c r="BL190" s="84"/>
      <c r="BM190" s="84"/>
      <c r="BN190" s="84"/>
      <c r="BO190" s="84"/>
      <c r="BP190" s="84"/>
      <c r="BQ190" s="84"/>
      <c r="BR190" s="84"/>
      <c r="BS190" s="84"/>
      <c r="BT190" s="84"/>
      <c r="BU190" s="84"/>
      <c r="BV190" s="84"/>
      <c r="BW190" s="84"/>
      <c r="BX190" s="84"/>
      <c r="BY190" s="84"/>
      <c r="BZ190" s="84"/>
      <c r="CA190" s="84"/>
      <c r="CB190" s="84"/>
      <c r="CC190" s="84"/>
      <c r="CD190" s="84"/>
      <c r="CE190" s="84"/>
      <c r="CF190" s="84"/>
      <c r="CG190" s="84"/>
      <c r="CH190" s="84"/>
      <c r="CI190" s="84"/>
      <c r="CJ190" s="84"/>
      <c r="CK190" s="84"/>
      <c r="CL190" s="84"/>
      <c r="CM190" s="84"/>
      <c r="CN190" s="84"/>
      <c r="CO190" s="84"/>
      <c r="CP190" s="84"/>
      <c r="CQ190" s="84"/>
      <c r="CR190" s="84"/>
      <c r="CS190" s="84"/>
      <c r="CT190" s="84"/>
      <c r="CU190" s="84"/>
      <c r="CV190" s="84"/>
      <c r="CW190" s="84"/>
    </row>
    <row r="191" spans="1:101" ht="72" customHeight="1">
      <c r="A191" s="7" t="s">
        <v>83</v>
      </c>
      <c r="B191" s="19" t="s">
        <v>208</v>
      </c>
      <c r="C191" s="27" t="s">
        <v>12</v>
      </c>
      <c r="D191" s="27" t="s">
        <v>12</v>
      </c>
      <c r="E191" s="27" t="s">
        <v>12</v>
      </c>
      <c r="F191" s="21">
        <f t="shared" ref="F191:F215" si="215">G191+H191+I191</f>
        <v>9869.9</v>
      </c>
      <c r="G191" s="21">
        <f>SUM(G193:G193)</f>
        <v>296.10000000000002</v>
      </c>
      <c r="H191" s="21">
        <f>SUM(H193:H193)</f>
        <v>9573.7999999999993</v>
      </c>
      <c r="I191" s="21">
        <f>SUM(I193:I193)</f>
        <v>0</v>
      </c>
      <c r="J191" s="21">
        <f t="shared" ref="J191" si="216">K191+L191+M191</f>
        <v>9869.9</v>
      </c>
      <c r="K191" s="21">
        <f>SUM(K193:K193)</f>
        <v>296.10000000000002</v>
      </c>
      <c r="L191" s="21">
        <f>SUM(L193:L193)</f>
        <v>9573.7999999999993</v>
      </c>
      <c r="M191" s="21">
        <f>SUM(M193:M193)</f>
        <v>0</v>
      </c>
      <c r="N191" s="21">
        <f t="shared" si="205"/>
        <v>0</v>
      </c>
      <c r="O191" s="21">
        <f>SUM(O193:O193)</f>
        <v>0</v>
      </c>
      <c r="P191" s="21">
        <f>SUM(P193:P193)</f>
        <v>0</v>
      </c>
      <c r="Q191" s="21">
        <f>SUM(Q193:Q193)</f>
        <v>0</v>
      </c>
      <c r="R191" s="21">
        <f t="shared" si="214"/>
        <v>0</v>
      </c>
      <c r="S191" s="21">
        <f>SUM(S193:S193)</f>
        <v>0</v>
      </c>
      <c r="T191" s="21">
        <f>SUM(T193:T193)</f>
        <v>0</v>
      </c>
      <c r="U191" s="21">
        <f>SUM(U193:U193)</f>
        <v>0</v>
      </c>
      <c r="V191" s="28">
        <f t="shared" si="193"/>
        <v>1</v>
      </c>
    </row>
    <row r="192" spans="1:101" ht="18.75">
      <c r="A192" s="10"/>
      <c r="B192" s="52" t="s">
        <v>14</v>
      </c>
      <c r="C192" s="45"/>
      <c r="D192" s="45"/>
      <c r="E192" s="45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8"/>
    </row>
    <row r="193" spans="1:24" ht="142.5" customHeight="1">
      <c r="A193" s="39"/>
      <c r="B193" s="59" t="s">
        <v>223</v>
      </c>
      <c r="C193" s="41" t="s">
        <v>210</v>
      </c>
      <c r="D193" s="42" t="s">
        <v>55</v>
      </c>
      <c r="E193" s="41" t="s">
        <v>142</v>
      </c>
      <c r="F193" s="69">
        <f t="shared" si="215"/>
        <v>9869.9</v>
      </c>
      <c r="G193" s="72">
        <v>296.10000000000002</v>
      </c>
      <c r="H193" s="72">
        <v>9573.7999999999993</v>
      </c>
      <c r="I193" s="72"/>
      <c r="J193" s="69">
        <f t="shared" ref="J193:J194" si="217">K193+L193+M193</f>
        <v>9869.9</v>
      </c>
      <c r="K193" s="72">
        <v>296.10000000000002</v>
      </c>
      <c r="L193" s="72">
        <v>9573.7999999999993</v>
      </c>
      <c r="M193" s="72"/>
      <c r="N193" s="69">
        <f t="shared" ref="N193:N194" si="218">O193+P193+Q193</f>
        <v>0</v>
      </c>
      <c r="O193" s="72">
        <v>0</v>
      </c>
      <c r="P193" s="72">
        <v>0</v>
      </c>
      <c r="Q193" s="72"/>
      <c r="R193" s="69">
        <f t="shared" ref="R193:R194" si="219">S193+T193+U193</f>
        <v>0</v>
      </c>
      <c r="S193" s="72">
        <v>0</v>
      </c>
      <c r="T193" s="72"/>
      <c r="U193" s="72"/>
      <c r="V193" s="28">
        <f t="shared" si="193"/>
        <v>1</v>
      </c>
    </row>
    <row r="194" spans="1:24" ht="50.25" customHeight="1">
      <c r="A194" s="18" t="s">
        <v>84</v>
      </c>
      <c r="B194" s="38" t="s">
        <v>209</v>
      </c>
      <c r="C194" s="20" t="s">
        <v>12</v>
      </c>
      <c r="D194" s="20" t="s">
        <v>12</v>
      </c>
      <c r="E194" s="20" t="s">
        <v>12</v>
      </c>
      <c r="F194" s="21">
        <f>G194+H194+I194</f>
        <v>28681.3</v>
      </c>
      <c r="G194" s="21">
        <f>SUM(G196:G198)</f>
        <v>10560.5</v>
      </c>
      <c r="H194" s="21">
        <f>SUM(H196:H198)</f>
        <v>18120.8</v>
      </c>
      <c r="I194" s="21">
        <f>SUM(I196:I198)</f>
        <v>0</v>
      </c>
      <c r="J194" s="21">
        <f t="shared" si="217"/>
        <v>16159.4</v>
      </c>
      <c r="K194" s="21">
        <f>SUM(K196:K198)</f>
        <v>484.8</v>
      </c>
      <c r="L194" s="21">
        <f>SUM(L196:L198)</f>
        <v>15674.6</v>
      </c>
      <c r="M194" s="21">
        <f>SUM(M196:M198)</f>
        <v>0</v>
      </c>
      <c r="N194" s="21">
        <f t="shared" si="218"/>
        <v>0</v>
      </c>
      <c r="O194" s="21">
        <f>SUM(O196:O198)</f>
        <v>0</v>
      </c>
      <c r="P194" s="21">
        <f>SUM(P196:P198)</f>
        <v>0</v>
      </c>
      <c r="Q194" s="21">
        <f>SUM(Q196:Q198)</f>
        <v>0</v>
      </c>
      <c r="R194" s="21">
        <f t="shared" si="219"/>
        <v>0</v>
      </c>
      <c r="S194" s="21">
        <f>SUM(S196:S198)</f>
        <v>0</v>
      </c>
      <c r="T194" s="21">
        <f>SUM(T196:T198)</f>
        <v>0</v>
      </c>
      <c r="U194" s="21">
        <f>SUM(U196:U198)</f>
        <v>0</v>
      </c>
      <c r="V194" s="28">
        <f t="shared" si="193"/>
        <v>0.56299999999999994</v>
      </c>
    </row>
    <row r="195" spans="1:24" ht="18.75">
      <c r="A195" s="29"/>
      <c r="B195" s="49" t="s">
        <v>14</v>
      </c>
      <c r="C195" s="23"/>
      <c r="D195" s="23"/>
      <c r="E195" s="23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8"/>
    </row>
    <row r="196" spans="1:24" ht="134.25" customHeight="1">
      <c r="A196" s="29"/>
      <c r="B196" s="90" t="s">
        <v>226</v>
      </c>
      <c r="C196" s="41" t="s">
        <v>210</v>
      </c>
      <c r="D196" s="42" t="s">
        <v>55</v>
      </c>
      <c r="E196" s="25" t="s">
        <v>92</v>
      </c>
      <c r="F196" s="21">
        <f t="shared" ref="F196:F197" si="220">G196+H196+I196</f>
        <v>2521.9</v>
      </c>
      <c r="G196" s="57">
        <v>75.7</v>
      </c>
      <c r="H196" s="57">
        <v>2446.1999999999998</v>
      </c>
      <c r="I196" s="57"/>
      <c r="J196" s="21">
        <f t="shared" ref="J196" si="221">K196+L196+M196</f>
        <v>0</v>
      </c>
      <c r="K196" s="57">
        <v>0</v>
      </c>
      <c r="L196" s="57">
        <v>0</v>
      </c>
      <c r="M196" s="57"/>
      <c r="N196" s="21">
        <f t="shared" ref="N196" si="222">O196+P196+Q196</f>
        <v>0</v>
      </c>
      <c r="O196" s="57">
        <v>0</v>
      </c>
      <c r="P196" s="57">
        <v>0</v>
      </c>
      <c r="Q196" s="57"/>
      <c r="R196" s="21">
        <f t="shared" ref="R196" si="223">S196+T196+U196</f>
        <v>0</v>
      </c>
      <c r="S196" s="57">
        <v>0</v>
      </c>
      <c r="T196" s="57"/>
      <c r="U196" s="57"/>
      <c r="V196" s="28">
        <f t="shared" si="193"/>
        <v>0</v>
      </c>
    </row>
    <row r="197" spans="1:24" ht="114.75" customHeight="1">
      <c r="A197" s="29"/>
      <c r="B197" s="100" t="s">
        <v>355</v>
      </c>
      <c r="C197" s="41" t="s">
        <v>210</v>
      </c>
      <c r="D197" s="42" t="s">
        <v>55</v>
      </c>
      <c r="E197" s="25" t="s">
        <v>354</v>
      </c>
      <c r="F197" s="21">
        <f t="shared" si="220"/>
        <v>10000</v>
      </c>
      <c r="G197" s="57">
        <v>10000</v>
      </c>
      <c r="H197" s="57"/>
      <c r="I197" s="57"/>
      <c r="J197" s="21"/>
      <c r="K197" s="57"/>
      <c r="L197" s="57"/>
      <c r="M197" s="57"/>
      <c r="N197" s="21"/>
      <c r="O197" s="57"/>
      <c r="P197" s="57"/>
      <c r="Q197" s="57"/>
      <c r="R197" s="21"/>
      <c r="S197" s="57"/>
      <c r="T197" s="57"/>
      <c r="U197" s="57"/>
      <c r="V197" s="28">
        <f t="shared" si="193"/>
        <v>0</v>
      </c>
    </row>
    <row r="198" spans="1:24" ht="151.5" customHeight="1">
      <c r="A198" s="29"/>
      <c r="B198" s="31" t="s">
        <v>211</v>
      </c>
      <c r="C198" s="41" t="s">
        <v>210</v>
      </c>
      <c r="D198" s="42" t="s">
        <v>55</v>
      </c>
      <c r="E198" s="25" t="s">
        <v>143</v>
      </c>
      <c r="F198" s="21">
        <f t="shared" si="215"/>
        <v>16159.4</v>
      </c>
      <c r="G198" s="57">
        <v>484.8</v>
      </c>
      <c r="H198" s="57">
        <v>15674.6</v>
      </c>
      <c r="I198" s="57"/>
      <c r="J198" s="21">
        <f t="shared" ref="J198" si="224">K198+L198+M198</f>
        <v>16159.4</v>
      </c>
      <c r="K198" s="57">
        <v>484.8</v>
      </c>
      <c r="L198" s="57">
        <v>15674.6</v>
      </c>
      <c r="M198" s="57"/>
      <c r="N198" s="21">
        <f t="shared" ref="N198" si="225">O198+P198+Q198</f>
        <v>0</v>
      </c>
      <c r="O198" s="57">
        <v>0</v>
      </c>
      <c r="P198" s="57">
        <v>0</v>
      </c>
      <c r="Q198" s="57"/>
      <c r="R198" s="21">
        <f t="shared" ref="R198" si="226">S198+T198+U198</f>
        <v>0</v>
      </c>
      <c r="S198" s="57">
        <v>0</v>
      </c>
      <c r="T198" s="57"/>
      <c r="U198" s="57"/>
      <c r="V198" s="28">
        <f t="shared" si="193"/>
        <v>1</v>
      </c>
      <c r="X198" s="86"/>
    </row>
    <row r="199" spans="1:24" ht="65.25" customHeight="1">
      <c r="A199" s="7" t="s">
        <v>85</v>
      </c>
      <c r="B199" s="19" t="s">
        <v>222</v>
      </c>
      <c r="C199" s="27" t="s">
        <v>12</v>
      </c>
      <c r="D199" s="54" t="s">
        <v>12</v>
      </c>
      <c r="E199" s="27" t="s">
        <v>12</v>
      </c>
      <c r="F199" s="21">
        <f t="shared" si="215"/>
        <v>75678.600000000006</v>
      </c>
      <c r="G199" s="21">
        <f>SUM(G201:G208)</f>
        <v>3020.3</v>
      </c>
      <c r="H199" s="21">
        <f t="shared" ref="H199:I199" si="227">SUM(H201:H208)</f>
        <v>72658.3</v>
      </c>
      <c r="I199" s="21">
        <f t="shared" si="227"/>
        <v>0</v>
      </c>
      <c r="J199" s="21">
        <f t="shared" ref="J199" si="228">SUM(J201:J207)</f>
        <v>35431.199999999997</v>
      </c>
      <c r="K199" s="21">
        <f>SUM(K201:K208)</f>
        <v>1062.9000000000001</v>
      </c>
      <c r="L199" s="21">
        <f t="shared" ref="L199:M199" si="229">SUM(L201:L208)</f>
        <v>34368.300000000003</v>
      </c>
      <c r="M199" s="21">
        <f t="shared" si="229"/>
        <v>0</v>
      </c>
      <c r="N199" s="21">
        <f t="shared" ref="N199" si="230">O199+P199+Q199</f>
        <v>0</v>
      </c>
      <c r="O199" s="21">
        <f>SUM(O201:O208)</f>
        <v>0</v>
      </c>
      <c r="P199" s="21">
        <f t="shared" ref="P199:Q199" si="231">SUM(P201:P208)</f>
        <v>0</v>
      </c>
      <c r="Q199" s="21">
        <f t="shared" si="231"/>
        <v>0</v>
      </c>
      <c r="R199" s="21">
        <f t="shared" ref="R199" si="232">S199+T199+U199</f>
        <v>0</v>
      </c>
      <c r="S199" s="21">
        <f>SUM(S201:S208)</f>
        <v>0</v>
      </c>
      <c r="T199" s="21">
        <f t="shared" ref="T199:U199" si="233">SUM(T201:T208)</f>
        <v>0</v>
      </c>
      <c r="U199" s="21">
        <f t="shared" si="233"/>
        <v>0</v>
      </c>
      <c r="V199" s="28">
        <f t="shared" si="193"/>
        <v>0.46800000000000003</v>
      </c>
    </row>
    <row r="200" spans="1:24" ht="18.75">
      <c r="A200" s="29"/>
      <c r="B200" s="31" t="s">
        <v>14</v>
      </c>
      <c r="C200" s="23"/>
      <c r="D200" s="32"/>
      <c r="E200" s="23"/>
      <c r="F200" s="21"/>
      <c r="G200" s="57"/>
      <c r="H200" s="57"/>
      <c r="I200" s="57"/>
      <c r="J200" s="21"/>
      <c r="K200" s="57"/>
      <c r="L200" s="57"/>
      <c r="M200" s="57"/>
      <c r="N200" s="21"/>
      <c r="O200" s="57"/>
      <c r="P200" s="57"/>
      <c r="Q200" s="57"/>
      <c r="R200" s="21"/>
      <c r="S200" s="57"/>
      <c r="T200" s="57"/>
      <c r="U200" s="57"/>
      <c r="V200" s="28"/>
    </row>
    <row r="201" spans="1:24" ht="126.75" customHeight="1">
      <c r="A201" s="29"/>
      <c r="B201" s="31" t="s">
        <v>212</v>
      </c>
      <c r="C201" s="25" t="s">
        <v>210</v>
      </c>
      <c r="D201" s="26" t="s">
        <v>55</v>
      </c>
      <c r="E201" s="25" t="s">
        <v>134</v>
      </c>
      <c r="F201" s="21">
        <f t="shared" si="215"/>
        <v>0</v>
      </c>
      <c r="G201" s="57">
        <v>0</v>
      </c>
      <c r="H201" s="57">
        <v>0</v>
      </c>
      <c r="I201" s="57"/>
      <c r="J201" s="21">
        <f t="shared" ref="J201:J206" si="234">K201+L201+M201</f>
        <v>0</v>
      </c>
      <c r="K201" s="57">
        <v>0</v>
      </c>
      <c r="L201" s="57">
        <v>0</v>
      </c>
      <c r="M201" s="57"/>
      <c r="N201" s="21">
        <f t="shared" ref="N201:N206" si="235">O201+P201+Q201</f>
        <v>0</v>
      </c>
      <c r="O201" s="57">
        <v>0</v>
      </c>
      <c r="P201" s="57"/>
      <c r="Q201" s="57"/>
      <c r="R201" s="21">
        <f t="shared" ref="R201:R206" si="236">S201+T201+U201</f>
        <v>0</v>
      </c>
      <c r="S201" s="57">
        <v>0</v>
      </c>
      <c r="T201" s="57"/>
      <c r="U201" s="57"/>
      <c r="V201" s="28" t="e">
        <f t="shared" si="193"/>
        <v>#DIV/0!</v>
      </c>
    </row>
    <row r="202" spans="1:24" ht="119.25" customHeight="1">
      <c r="A202" s="29"/>
      <c r="B202" s="31" t="s">
        <v>213</v>
      </c>
      <c r="C202" s="25" t="s">
        <v>210</v>
      </c>
      <c r="D202" s="26" t="s">
        <v>55</v>
      </c>
      <c r="E202" s="63" t="s">
        <v>144</v>
      </c>
      <c r="F202" s="21">
        <f t="shared" si="215"/>
        <v>21880.5</v>
      </c>
      <c r="G202" s="57">
        <v>656.4</v>
      </c>
      <c r="H202" s="57">
        <v>21224.1</v>
      </c>
      <c r="I202" s="57"/>
      <c r="J202" s="21">
        <f t="shared" si="234"/>
        <v>21880.5</v>
      </c>
      <c r="K202" s="57">
        <v>656.4</v>
      </c>
      <c r="L202" s="57">
        <v>21224.1</v>
      </c>
      <c r="M202" s="57"/>
      <c r="N202" s="21">
        <f t="shared" si="235"/>
        <v>0</v>
      </c>
      <c r="O202" s="57">
        <v>0</v>
      </c>
      <c r="P202" s="57">
        <v>0</v>
      </c>
      <c r="Q202" s="57"/>
      <c r="R202" s="21">
        <f t="shared" si="236"/>
        <v>0</v>
      </c>
      <c r="S202" s="57">
        <v>0</v>
      </c>
      <c r="T202" s="57"/>
      <c r="U202" s="57"/>
      <c r="V202" s="28">
        <f t="shared" si="193"/>
        <v>1</v>
      </c>
    </row>
    <row r="203" spans="1:24" ht="84" customHeight="1">
      <c r="A203" s="29"/>
      <c r="B203" s="31" t="s">
        <v>145</v>
      </c>
      <c r="C203" s="25" t="s">
        <v>214</v>
      </c>
      <c r="D203" s="26" t="s">
        <v>166</v>
      </c>
      <c r="E203" s="25" t="s">
        <v>146</v>
      </c>
      <c r="F203" s="21">
        <f t="shared" si="215"/>
        <v>0</v>
      </c>
      <c r="G203" s="57">
        <v>0</v>
      </c>
      <c r="H203" s="57">
        <v>0</v>
      </c>
      <c r="I203" s="57"/>
      <c r="J203" s="21">
        <f t="shared" si="234"/>
        <v>0</v>
      </c>
      <c r="K203" s="57"/>
      <c r="L203" s="57"/>
      <c r="M203" s="57"/>
      <c r="N203" s="21">
        <f t="shared" si="235"/>
        <v>0</v>
      </c>
      <c r="O203" s="57">
        <v>0</v>
      </c>
      <c r="P203" s="57">
        <v>0</v>
      </c>
      <c r="Q203" s="57"/>
      <c r="R203" s="21">
        <f t="shared" si="236"/>
        <v>0</v>
      </c>
      <c r="S203" s="57">
        <v>0</v>
      </c>
      <c r="T203" s="57"/>
      <c r="U203" s="57"/>
      <c r="V203" s="28" t="e">
        <f t="shared" si="193"/>
        <v>#DIV/0!</v>
      </c>
    </row>
    <row r="204" spans="1:24" ht="135" customHeight="1">
      <c r="A204" s="29"/>
      <c r="B204" s="31" t="s">
        <v>282</v>
      </c>
      <c r="C204" s="25" t="s">
        <v>210</v>
      </c>
      <c r="D204" s="26" t="s">
        <v>55</v>
      </c>
      <c r="E204" s="25" t="s">
        <v>281</v>
      </c>
      <c r="F204" s="21">
        <f t="shared" si="215"/>
        <v>0</v>
      </c>
      <c r="G204" s="57">
        <v>0</v>
      </c>
      <c r="H204" s="57">
        <v>0</v>
      </c>
      <c r="I204" s="57"/>
      <c r="J204" s="21">
        <f t="shared" si="234"/>
        <v>0</v>
      </c>
      <c r="K204" s="57">
        <v>0</v>
      </c>
      <c r="L204" s="57">
        <v>0</v>
      </c>
      <c r="M204" s="57"/>
      <c r="N204" s="21">
        <f t="shared" si="235"/>
        <v>0</v>
      </c>
      <c r="O204" s="57">
        <v>0</v>
      </c>
      <c r="P204" s="57">
        <v>0</v>
      </c>
      <c r="Q204" s="57"/>
      <c r="R204" s="21">
        <f t="shared" si="236"/>
        <v>0</v>
      </c>
      <c r="S204" s="57">
        <v>0</v>
      </c>
      <c r="T204" s="57"/>
      <c r="U204" s="57"/>
      <c r="V204" s="28" t="e">
        <f t="shared" si="193"/>
        <v>#DIV/0!</v>
      </c>
    </row>
    <row r="205" spans="1:24" ht="153.75" customHeight="1">
      <c r="A205" s="29"/>
      <c r="B205" s="31" t="s">
        <v>335</v>
      </c>
      <c r="C205" s="25" t="s">
        <v>210</v>
      </c>
      <c r="D205" s="26" t="s">
        <v>55</v>
      </c>
      <c r="E205" s="25" t="s">
        <v>334</v>
      </c>
      <c r="F205" s="21">
        <f t="shared" si="215"/>
        <v>13550.7</v>
      </c>
      <c r="G205" s="57">
        <v>406.5</v>
      </c>
      <c r="H205" s="57">
        <v>13144.2</v>
      </c>
      <c r="I205" s="57"/>
      <c r="J205" s="21">
        <f t="shared" si="234"/>
        <v>13550.7</v>
      </c>
      <c r="K205" s="57">
        <v>406.5</v>
      </c>
      <c r="L205" s="57">
        <v>13144.2</v>
      </c>
      <c r="M205" s="57"/>
      <c r="N205" s="21">
        <f t="shared" si="235"/>
        <v>0</v>
      </c>
      <c r="O205" s="57">
        <v>0</v>
      </c>
      <c r="P205" s="57">
        <v>0</v>
      </c>
      <c r="Q205" s="57"/>
      <c r="R205" s="21">
        <f t="shared" si="236"/>
        <v>0</v>
      </c>
      <c r="S205" s="57"/>
      <c r="T205" s="57"/>
      <c r="U205" s="57"/>
      <c r="V205" s="28">
        <f t="shared" si="193"/>
        <v>1</v>
      </c>
    </row>
    <row r="206" spans="1:24" ht="86.25" customHeight="1">
      <c r="A206" s="29"/>
      <c r="B206" s="31" t="s">
        <v>168</v>
      </c>
      <c r="C206" s="25" t="s">
        <v>215</v>
      </c>
      <c r="D206" s="26" t="s">
        <v>86</v>
      </c>
      <c r="E206" s="25" t="s">
        <v>167</v>
      </c>
      <c r="F206" s="21">
        <f t="shared" si="215"/>
        <v>39474.199999999997</v>
      </c>
      <c r="G206" s="57">
        <v>1184.2</v>
      </c>
      <c r="H206" s="57">
        <v>38290</v>
      </c>
      <c r="I206" s="57"/>
      <c r="J206" s="21">
        <f t="shared" si="234"/>
        <v>0</v>
      </c>
      <c r="K206" s="57">
        <v>0</v>
      </c>
      <c r="L206" s="57">
        <v>0</v>
      </c>
      <c r="M206" s="57"/>
      <c r="N206" s="21">
        <f t="shared" si="235"/>
        <v>0</v>
      </c>
      <c r="O206" s="57">
        <v>0</v>
      </c>
      <c r="P206" s="57">
        <v>0</v>
      </c>
      <c r="Q206" s="57"/>
      <c r="R206" s="21">
        <f t="shared" si="236"/>
        <v>0</v>
      </c>
      <c r="S206" s="57">
        <v>0</v>
      </c>
      <c r="T206" s="57"/>
      <c r="U206" s="57"/>
      <c r="V206" s="28">
        <f t="shared" si="193"/>
        <v>0</v>
      </c>
    </row>
    <row r="207" spans="1:24" ht="91.5" customHeight="1">
      <c r="A207" s="29"/>
      <c r="B207" s="31" t="s">
        <v>87</v>
      </c>
      <c r="C207" s="25" t="s">
        <v>215</v>
      </c>
      <c r="D207" s="26" t="s">
        <v>86</v>
      </c>
      <c r="E207" s="25" t="s">
        <v>147</v>
      </c>
      <c r="F207" s="21">
        <f t="shared" si="215"/>
        <v>0</v>
      </c>
      <c r="G207" s="57">
        <v>0</v>
      </c>
      <c r="H207" s="57"/>
      <c r="I207" s="57"/>
      <c r="J207" s="21">
        <f t="shared" ref="J207:J209" si="237">K207+L207+M207</f>
        <v>0</v>
      </c>
      <c r="K207" s="57">
        <v>0</v>
      </c>
      <c r="L207" s="57"/>
      <c r="M207" s="57"/>
      <c r="N207" s="21">
        <f t="shared" ref="N207:N210" si="238">O207+P207+Q207</f>
        <v>0</v>
      </c>
      <c r="O207" s="57">
        <v>0</v>
      </c>
      <c r="P207" s="57"/>
      <c r="Q207" s="57"/>
      <c r="R207" s="21">
        <f t="shared" ref="R207:R208" si="239">S207+T207+U207</f>
        <v>0</v>
      </c>
      <c r="S207" s="57">
        <v>0</v>
      </c>
      <c r="T207" s="57"/>
      <c r="U207" s="57"/>
      <c r="V207" s="28" t="e">
        <f t="shared" si="193"/>
        <v>#DIV/0!</v>
      </c>
    </row>
    <row r="208" spans="1:24" ht="90" customHeight="1">
      <c r="A208" s="29"/>
      <c r="B208" s="31" t="s">
        <v>87</v>
      </c>
      <c r="C208" s="25" t="s">
        <v>215</v>
      </c>
      <c r="D208" s="98" t="s">
        <v>86</v>
      </c>
      <c r="E208" s="25" t="s">
        <v>363</v>
      </c>
      <c r="F208" s="21">
        <f t="shared" si="215"/>
        <v>773.2</v>
      </c>
      <c r="G208" s="57">
        <v>773.2</v>
      </c>
      <c r="H208" s="57"/>
      <c r="I208" s="57"/>
      <c r="J208" s="21">
        <f t="shared" si="237"/>
        <v>0</v>
      </c>
      <c r="K208" s="57"/>
      <c r="L208" s="57"/>
      <c r="M208" s="57"/>
      <c r="N208" s="21">
        <f t="shared" si="238"/>
        <v>0</v>
      </c>
      <c r="O208" s="57"/>
      <c r="P208" s="57"/>
      <c r="Q208" s="57"/>
      <c r="R208" s="21">
        <f t="shared" si="239"/>
        <v>0</v>
      </c>
      <c r="S208" s="57"/>
      <c r="T208" s="57"/>
      <c r="U208" s="57"/>
      <c r="V208" s="28">
        <f t="shared" si="193"/>
        <v>0</v>
      </c>
    </row>
    <row r="209" spans="1:101" s="53" customFormat="1" ht="46.5" customHeight="1">
      <c r="A209" s="13" t="s">
        <v>88</v>
      </c>
      <c r="B209" s="48" t="s">
        <v>407</v>
      </c>
      <c r="C209" s="15" t="s">
        <v>12</v>
      </c>
      <c r="D209" s="15" t="s">
        <v>12</v>
      </c>
      <c r="E209" s="15" t="s">
        <v>12</v>
      </c>
      <c r="F209" s="35">
        <f t="shared" si="215"/>
        <v>23596.1</v>
      </c>
      <c r="G209" s="35">
        <f>G210</f>
        <v>7012.9</v>
      </c>
      <c r="H209" s="35">
        <f>H210</f>
        <v>16583.2</v>
      </c>
      <c r="I209" s="35">
        <f>I210</f>
        <v>0</v>
      </c>
      <c r="J209" s="35">
        <f t="shared" si="237"/>
        <v>22000.1</v>
      </c>
      <c r="K209" s="35">
        <f>K210</f>
        <v>5416.9</v>
      </c>
      <c r="L209" s="35">
        <f>L210</f>
        <v>16583.2</v>
      </c>
      <c r="M209" s="35">
        <f>M210</f>
        <v>0</v>
      </c>
      <c r="N209" s="35">
        <f t="shared" si="238"/>
        <v>2500</v>
      </c>
      <c r="O209" s="35">
        <f>O210</f>
        <v>2500</v>
      </c>
      <c r="P209" s="35">
        <f>P210</f>
        <v>0</v>
      </c>
      <c r="Q209" s="35">
        <f>Q210</f>
        <v>0</v>
      </c>
      <c r="R209" s="35">
        <f>S209+T209+U209</f>
        <v>2500</v>
      </c>
      <c r="S209" s="35">
        <f>S210</f>
        <v>2500</v>
      </c>
      <c r="T209" s="35">
        <f>T210</f>
        <v>0</v>
      </c>
      <c r="U209" s="35">
        <f>U210</f>
        <v>0</v>
      </c>
      <c r="V209" s="36">
        <f t="shared" si="193"/>
        <v>0.93200000000000005</v>
      </c>
      <c r="W209" s="84"/>
      <c r="X209" s="84"/>
      <c r="Y209" s="84"/>
      <c r="Z209" s="84"/>
      <c r="AA209" s="84"/>
      <c r="AB209" s="84"/>
      <c r="AC209" s="84"/>
      <c r="AD209" s="84"/>
      <c r="AE209" s="84"/>
      <c r="AF209" s="84"/>
      <c r="AG209" s="84"/>
      <c r="AH209" s="84"/>
      <c r="AI209" s="84"/>
      <c r="AJ209" s="84"/>
      <c r="AK209" s="84"/>
      <c r="AL209" s="84"/>
      <c r="AM209" s="84"/>
      <c r="AN209" s="84"/>
      <c r="AO209" s="84"/>
      <c r="AP209" s="84"/>
      <c r="AQ209" s="84"/>
      <c r="AR209" s="84"/>
      <c r="AS209" s="84"/>
      <c r="AT209" s="84"/>
      <c r="AU209" s="84"/>
      <c r="AV209" s="84"/>
      <c r="AW209" s="84"/>
      <c r="AX209" s="84"/>
      <c r="AY209" s="84"/>
      <c r="AZ209" s="84"/>
      <c r="BA209" s="84"/>
      <c r="BB209" s="84"/>
      <c r="BC209" s="84"/>
      <c r="BD209" s="84"/>
      <c r="BE209" s="84"/>
      <c r="BF209" s="84"/>
      <c r="BG209" s="84"/>
      <c r="BH209" s="84"/>
      <c r="BI209" s="84"/>
      <c r="BJ209" s="84"/>
      <c r="BK209" s="84"/>
      <c r="BL209" s="84"/>
      <c r="BM209" s="84"/>
      <c r="BN209" s="84"/>
      <c r="BO209" s="84"/>
      <c r="BP209" s="84"/>
      <c r="BQ209" s="84"/>
      <c r="BR209" s="84"/>
      <c r="BS209" s="84"/>
      <c r="BT209" s="84"/>
      <c r="BU209" s="84"/>
      <c r="BV209" s="84"/>
      <c r="BW209" s="84"/>
      <c r="BX209" s="84"/>
      <c r="BY209" s="84"/>
      <c r="BZ209" s="84"/>
      <c r="CA209" s="84"/>
      <c r="CB209" s="84"/>
      <c r="CC209" s="84"/>
      <c r="CD209" s="84"/>
      <c r="CE209" s="84"/>
      <c r="CF209" s="84"/>
      <c r="CG209" s="84"/>
      <c r="CH209" s="84"/>
      <c r="CI209" s="84"/>
      <c r="CJ209" s="84"/>
      <c r="CK209" s="84"/>
      <c r="CL209" s="84"/>
      <c r="CM209" s="84"/>
      <c r="CN209" s="84"/>
      <c r="CO209" s="84"/>
      <c r="CP209" s="84"/>
      <c r="CQ209" s="84"/>
      <c r="CR209" s="84"/>
      <c r="CS209" s="84"/>
      <c r="CT209" s="84"/>
      <c r="CU209" s="84"/>
      <c r="CV209" s="84"/>
      <c r="CW209" s="84"/>
    </row>
    <row r="210" spans="1:101" ht="77.25" customHeight="1">
      <c r="A210" s="7" t="s">
        <v>89</v>
      </c>
      <c r="B210" s="19" t="s">
        <v>217</v>
      </c>
      <c r="C210" s="27" t="s">
        <v>12</v>
      </c>
      <c r="D210" s="27" t="s">
        <v>12</v>
      </c>
      <c r="E210" s="27" t="s">
        <v>12</v>
      </c>
      <c r="F210" s="21">
        <f t="shared" si="215"/>
        <v>23596.1</v>
      </c>
      <c r="G210" s="21">
        <f>SUM(G212:G215)</f>
        <v>7012.9</v>
      </c>
      <c r="H210" s="21">
        <f t="shared" ref="H210:I210" si="240">SUM(H212:H215)</f>
        <v>16583.2</v>
      </c>
      <c r="I210" s="21">
        <f t="shared" si="240"/>
        <v>0</v>
      </c>
      <c r="J210" s="21">
        <f>K210+L210+M210</f>
        <v>22000.1</v>
      </c>
      <c r="K210" s="21">
        <f>SUM(K212:K215)</f>
        <v>5416.9</v>
      </c>
      <c r="L210" s="21">
        <f t="shared" ref="L210:M210" si="241">SUM(L212:L215)</f>
        <v>16583.2</v>
      </c>
      <c r="M210" s="21">
        <f t="shared" si="241"/>
        <v>0</v>
      </c>
      <c r="N210" s="21">
        <f t="shared" si="238"/>
        <v>2500</v>
      </c>
      <c r="O210" s="21">
        <f>SUM(O212:O215)</f>
        <v>2500</v>
      </c>
      <c r="P210" s="21">
        <f t="shared" ref="P210:Q210" si="242">SUM(P212:P215)</f>
        <v>0</v>
      </c>
      <c r="Q210" s="21">
        <f t="shared" si="242"/>
        <v>0</v>
      </c>
      <c r="R210" s="21">
        <f>S210+T210+U210</f>
        <v>2500</v>
      </c>
      <c r="S210" s="21">
        <f>SUM(S212:S215)</f>
        <v>2500</v>
      </c>
      <c r="T210" s="21">
        <f t="shared" ref="T210:U210" si="243">SUM(T212:T215)</f>
        <v>0</v>
      </c>
      <c r="U210" s="21">
        <f t="shared" si="243"/>
        <v>0</v>
      </c>
      <c r="V210" s="28">
        <f t="shared" si="193"/>
        <v>0.93200000000000005</v>
      </c>
    </row>
    <row r="211" spans="1:101" ht="15.75" customHeight="1">
      <c r="A211" s="29"/>
      <c r="B211" s="49" t="s">
        <v>14</v>
      </c>
      <c r="C211" s="23"/>
      <c r="D211" s="23"/>
      <c r="E211" s="23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8"/>
    </row>
    <row r="212" spans="1:101" ht="107.25" customHeight="1">
      <c r="A212" s="29"/>
      <c r="B212" s="31" t="s">
        <v>216</v>
      </c>
      <c r="C212" s="25" t="s">
        <v>210</v>
      </c>
      <c r="D212" s="26" t="s">
        <v>55</v>
      </c>
      <c r="E212" s="25" t="s">
        <v>279</v>
      </c>
      <c r="F212" s="21">
        <f t="shared" si="215"/>
        <v>17096.099999999999</v>
      </c>
      <c r="G212" s="57">
        <v>512.9</v>
      </c>
      <c r="H212" s="57">
        <v>16583.2</v>
      </c>
      <c r="I212" s="57"/>
      <c r="J212" s="21">
        <f t="shared" ref="J212:J214" si="244">K212+L212+M212</f>
        <v>17096.099999999999</v>
      </c>
      <c r="K212" s="57">
        <v>512.9</v>
      </c>
      <c r="L212" s="57">
        <v>16583.2</v>
      </c>
      <c r="M212" s="57"/>
      <c r="N212" s="21">
        <f t="shared" ref="N212:N215" si="245">O212+P212+Q212</f>
        <v>0</v>
      </c>
      <c r="O212" s="57">
        <v>0</v>
      </c>
      <c r="P212" s="57">
        <v>0</v>
      </c>
      <c r="Q212" s="57"/>
      <c r="R212" s="21">
        <f t="shared" ref="R212:R214" si="246">S212+T212+U212</f>
        <v>0</v>
      </c>
      <c r="S212" s="57">
        <v>0</v>
      </c>
      <c r="T212" s="57"/>
      <c r="U212" s="57"/>
      <c r="V212" s="28">
        <f t="shared" si="193"/>
        <v>1</v>
      </c>
    </row>
    <row r="213" spans="1:101" ht="107.25" customHeight="1">
      <c r="A213" s="29"/>
      <c r="B213" s="31" t="s">
        <v>216</v>
      </c>
      <c r="C213" s="25" t="s">
        <v>210</v>
      </c>
      <c r="D213" s="98" t="s">
        <v>55</v>
      </c>
      <c r="E213" s="25" t="s">
        <v>361</v>
      </c>
      <c r="F213" s="21">
        <f t="shared" si="215"/>
        <v>4000</v>
      </c>
      <c r="G213" s="57">
        <v>4000</v>
      </c>
      <c r="H213" s="57"/>
      <c r="I213" s="57"/>
      <c r="J213" s="21">
        <f t="shared" si="244"/>
        <v>2680</v>
      </c>
      <c r="K213" s="57">
        <v>2680</v>
      </c>
      <c r="L213" s="57"/>
      <c r="M213" s="57"/>
      <c r="N213" s="21">
        <f t="shared" si="245"/>
        <v>0</v>
      </c>
      <c r="O213" s="57"/>
      <c r="P213" s="57"/>
      <c r="Q213" s="57"/>
      <c r="R213" s="21">
        <f t="shared" si="246"/>
        <v>0</v>
      </c>
      <c r="S213" s="57"/>
      <c r="T213" s="57"/>
      <c r="U213" s="57"/>
      <c r="V213" s="28">
        <f t="shared" si="193"/>
        <v>0.67</v>
      </c>
    </row>
    <row r="214" spans="1:101" ht="99.75" customHeight="1">
      <c r="A214" s="29"/>
      <c r="B214" s="31" t="s">
        <v>230</v>
      </c>
      <c r="C214" s="25" t="s">
        <v>210</v>
      </c>
      <c r="D214" s="26" t="s">
        <v>55</v>
      </c>
      <c r="E214" s="25" t="s">
        <v>280</v>
      </c>
      <c r="F214" s="21">
        <f t="shared" si="215"/>
        <v>2500</v>
      </c>
      <c r="G214" s="57">
        <v>2500</v>
      </c>
      <c r="H214" s="57"/>
      <c r="I214" s="57"/>
      <c r="J214" s="21">
        <f t="shared" si="244"/>
        <v>2224</v>
      </c>
      <c r="K214" s="57">
        <v>2224</v>
      </c>
      <c r="L214" s="57"/>
      <c r="M214" s="57"/>
      <c r="N214" s="21">
        <f t="shared" si="245"/>
        <v>2500</v>
      </c>
      <c r="O214" s="57">
        <v>2500</v>
      </c>
      <c r="P214" s="57"/>
      <c r="Q214" s="57"/>
      <c r="R214" s="21">
        <f t="shared" si="246"/>
        <v>2500</v>
      </c>
      <c r="S214" s="57">
        <v>2500</v>
      </c>
      <c r="T214" s="57"/>
      <c r="U214" s="57"/>
      <c r="V214" s="28">
        <f t="shared" si="193"/>
        <v>0.89</v>
      </c>
    </row>
    <row r="215" spans="1:101" ht="102.75" customHeight="1">
      <c r="A215" s="29"/>
      <c r="B215" s="31" t="s">
        <v>230</v>
      </c>
      <c r="C215" s="25" t="s">
        <v>210</v>
      </c>
      <c r="D215" s="26" t="s">
        <v>55</v>
      </c>
      <c r="E215" s="25" t="s">
        <v>280</v>
      </c>
      <c r="F215" s="21">
        <f t="shared" si="215"/>
        <v>0</v>
      </c>
      <c r="G215" s="57">
        <v>0</v>
      </c>
      <c r="H215" s="57"/>
      <c r="I215" s="57"/>
      <c r="J215" s="21">
        <f>K215+L215+M215</f>
        <v>0</v>
      </c>
      <c r="K215" s="57">
        <v>0</v>
      </c>
      <c r="L215" s="57"/>
      <c r="M215" s="57"/>
      <c r="N215" s="21">
        <f t="shared" si="245"/>
        <v>0</v>
      </c>
      <c r="O215" s="57">
        <v>0</v>
      </c>
      <c r="P215" s="57"/>
      <c r="Q215" s="57"/>
      <c r="R215" s="21">
        <f>S215+T215+U215</f>
        <v>0</v>
      </c>
      <c r="S215" s="57">
        <v>0</v>
      </c>
      <c r="T215" s="57"/>
      <c r="U215" s="57"/>
      <c r="V215" s="28" t="e">
        <f t="shared" si="193"/>
        <v>#DIV/0!</v>
      </c>
    </row>
    <row r="216" spans="1:101" s="53" customFormat="1" ht="39.75" customHeight="1">
      <c r="A216" s="48">
        <v>11</v>
      </c>
      <c r="B216" s="48" t="s">
        <v>139</v>
      </c>
      <c r="C216" s="15" t="s">
        <v>12</v>
      </c>
      <c r="D216" s="15" t="s">
        <v>12</v>
      </c>
      <c r="E216" s="55" t="s">
        <v>12</v>
      </c>
      <c r="F216" s="35">
        <f>G216+H216+I216</f>
        <v>2875.7</v>
      </c>
      <c r="G216" s="35">
        <f>G217</f>
        <v>86.3</v>
      </c>
      <c r="H216" s="35">
        <f>H217</f>
        <v>2789.4</v>
      </c>
      <c r="I216" s="35">
        <f>I217</f>
        <v>0</v>
      </c>
      <c r="J216" s="35">
        <f>K216+L216+M216</f>
        <v>682.1</v>
      </c>
      <c r="K216" s="35">
        <f>K217</f>
        <v>20.5</v>
      </c>
      <c r="L216" s="35">
        <f>L217</f>
        <v>661.6</v>
      </c>
      <c r="M216" s="35">
        <f>M217</f>
        <v>0</v>
      </c>
      <c r="N216" s="35">
        <f t="shared" ref="N216:N217" si="247">O216+P216+Q216</f>
        <v>0</v>
      </c>
      <c r="O216" s="35">
        <f>O217</f>
        <v>0</v>
      </c>
      <c r="P216" s="35">
        <f>P217</f>
        <v>0</v>
      </c>
      <c r="Q216" s="35">
        <f>Q217</f>
        <v>0</v>
      </c>
      <c r="R216" s="35">
        <f t="shared" ref="R216:R217" si="248">S216+T216+U216</f>
        <v>0</v>
      </c>
      <c r="S216" s="35">
        <f>S217</f>
        <v>0</v>
      </c>
      <c r="T216" s="35">
        <f>T217</f>
        <v>0</v>
      </c>
      <c r="U216" s="35">
        <f>U217</f>
        <v>0</v>
      </c>
      <c r="V216" s="36">
        <f t="shared" si="193"/>
        <v>0.23699999999999999</v>
      </c>
      <c r="W216" s="84"/>
      <c r="X216" s="84"/>
      <c r="Y216" s="84"/>
      <c r="Z216" s="84"/>
      <c r="AA216" s="84"/>
      <c r="AB216" s="84"/>
      <c r="AC216" s="84"/>
      <c r="AD216" s="84"/>
      <c r="AE216" s="84"/>
      <c r="AF216" s="84"/>
      <c r="AG216" s="84"/>
      <c r="AH216" s="84"/>
      <c r="AI216" s="84"/>
      <c r="AJ216" s="84"/>
      <c r="AK216" s="84"/>
      <c r="AL216" s="84"/>
      <c r="AM216" s="84"/>
      <c r="AN216" s="84"/>
      <c r="AO216" s="84"/>
      <c r="AP216" s="84"/>
      <c r="AQ216" s="84"/>
      <c r="AR216" s="84"/>
      <c r="AS216" s="84"/>
      <c r="AT216" s="84"/>
      <c r="AU216" s="84"/>
      <c r="AV216" s="84"/>
      <c r="AW216" s="84"/>
      <c r="AX216" s="84"/>
      <c r="AY216" s="84"/>
      <c r="AZ216" s="84"/>
      <c r="BA216" s="84"/>
      <c r="BB216" s="84"/>
      <c r="BC216" s="84"/>
      <c r="BD216" s="84"/>
      <c r="BE216" s="84"/>
      <c r="BF216" s="84"/>
      <c r="BG216" s="84"/>
      <c r="BH216" s="84"/>
      <c r="BI216" s="84"/>
      <c r="BJ216" s="84"/>
      <c r="BK216" s="84"/>
      <c r="BL216" s="84"/>
      <c r="BM216" s="84"/>
      <c r="BN216" s="84"/>
      <c r="BO216" s="84"/>
      <c r="BP216" s="84"/>
      <c r="BQ216" s="84"/>
      <c r="BR216" s="84"/>
      <c r="BS216" s="84"/>
      <c r="BT216" s="84"/>
      <c r="BU216" s="84"/>
      <c r="BV216" s="84"/>
      <c r="BW216" s="84"/>
      <c r="BX216" s="84"/>
      <c r="BY216" s="84"/>
      <c r="BZ216" s="84"/>
      <c r="CA216" s="84"/>
      <c r="CB216" s="84"/>
      <c r="CC216" s="84"/>
      <c r="CD216" s="84"/>
      <c r="CE216" s="84"/>
      <c r="CF216" s="84"/>
      <c r="CG216" s="84"/>
      <c r="CH216" s="84"/>
      <c r="CI216" s="84"/>
      <c r="CJ216" s="84"/>
      <c r="CK216" s="84"/>
      <c r="CL216" s="84"/>
      <c r="CM216" s="84"/>
      <c r="CN216" s="84"/>
      <c r="CO216" s="84"/>
      <c r="CP216" s="84"/>
      <c r="CQ216" s="84"/>
      <c r="CR216" s="84"/>
      <c r="CS216" s="84"/>
      <c r="CT216" s="84"/>
      <c r="CU216" s="84"/>
      <c r="CV216" s="84"/>
      <c r="CW216" s="84"/>
    </row>
    <row r="217" spans="1:101" s="5" customFormat="1" ht="54.75" customHeight="1">
      <c r="A217" s="18" t="s">
        <v>93</v>
      </c>
      <c r="B217" s="38" t="s">
        <v>94</v>
      </c>
      <c r="C217" s="20" t="s">
        <v>12</v>
      </c>
      <c r="D217" s="20" t="s">
        <v>12</v>
      </c>
      <c r="E217" s="20" t="s">
        <v>12</v>
      </c>
      <c r="F217" s="21">
        <f>G217+H217+I217</f>
        <v>2875.7</v>
      </c>
      <c r="G217" s="21">
        <f>SUM(G219:G220)</f>
        <v>86.3</v>
      </c>
      <c r="H217" s="21">
        <f t="shared" ref="H217" si="249">SUM(H219:H220)</f>
        <v>2789.4</v>
      </c>
      <c r="I217" s="21">
        <f t="shared" ref="I217" si="250">SUM(I219:I220)</f>
        <v>0</v>
      </c>
      <c r="J217" s="21">
        <f>K217+L217+M217</f>
        <v>682.1</v>
      </c>
      <c r="K217" s="21">
        <f t="shared" ref="K217:M217" si="251">SUM(K219:K220)</f>
        <v>20.5</v>
      </c>
      <c r="L217" s="21">
        <f t="shared" si="251"/>
        <v>661.6</v>
      </c>
      <c r="M217" s="21">
        <f t="shared" si="251"/>
        <v>0</v>
      </c>
      <c r="N217" s="21">
        <f t="shared" si="247"/>
        <v>0</v>
      </c>
      <c r="O217" s="21">
        <f t="shared" ref="O217:T217" si="252">SUM(O219:O220)</f>
        <v>0</v>
      </c>
      <c r="P217" s="21">
        <f t="shared" si="252"/>
        <v>0</v>
      </c>
      <c r="Q217" s="21">
        <f t="shared" si="252"/>
        <v>0</v>
      </c>
      <c r="R217" s="21">
        <f t="shared" si="248"/>
        <v>0</v>
      </c>
      <c r="S217" s="21">
        <f t="shared" si="252"/>
        <v>0</v>
      </c>
      <c r="T217" s="21">
        <f t="shared" si="252"/>
        <v>0</v>
      </c>
      <c r="U217" s="21">
        <f t="shared" ref="U217" si="253">SUM(U219:U220)</f>
        <v>0</v>
      </c>
      <c r="V217" s="28">
        <f t="shared" si="193"/>
        <v>0.23699999999999999</v>
      </c>
      <c r="W217" s="84"/>
      <c r="X217" s="84"/>
      <c r="Y217" s="84"/>
      <c r="Z217" s="84"/>
      <c r="AA217" s="84"/>
      <c r="AB217" s="84"/>
      <c r="AC217" s="84"/>
      <c r="AD217" s="84"/>
      <c r="AE217" s="84"/>
      <c r="AF217" s="84"/>
      <c r="AG217" s="84"/>
      <c r="AH217" s="84"/>
      <c r="AI217" s="84"/>
      <c r="AJ217" s="84"/>
      <c r="AK217" s="84"/>
      <c r="AL217" s="84"/>
      <c r="AM217" s="84"/>
      <c r="AN217" s="84"/>
      <c r="AO217" s="84"/>
      <c r="AP217" s="84"/>
      <c r="AQ217" s="84"/>
      <c r="AR217" s="84"/>
      <c r="AS217" s="84"/>
      <c r="AT217" s="84"/>
      <c r="AU217" s="84"/>
      <c r="AV217" s="84"/>
      <c r="AW217" s="84"/>
      <c r="AX217" s="84"/>
      <c r="AY217" s="84"/>
      <c r="AZ217" s="84"/>
      <c r="BA217" s="84"/>
      <c r="BB217" s="84"/>
      <c r="BC217" s="84"/>
      <c r="BD217" s="84"/>
      <c r="BE217" s="84"/>
      <c r="BF217" s="84"/>
      <c r="BG217" s="84"/>
      <c r="BH217" s="84"/>
      <c r="BI217" s="84"/>
      <c r="BJ217" s="84"/>
      <c r="BK217" s="84"/>
      <c r="BL217" s="84"/>
      <c r="BM217" s="84"/>
      <c r="BN217" s="84"/>
      <c r="BO217" s="84"/>
      <c r="BP217" s="84"/>
      <c r="BQ217" s="84"/>
      <c r="BR217" s="84"/>
      <c r="BS217" s="84"/>
      <c r="BT217" s="84"/>
      <c r="BU217" s="84"/>
      <c r="BV217" s="84"/>
      <c r="BW217" s="84"/>
      <c r="BX217" s="84"/>
      <c r="BY217" s="84"/>
      <c r="BZ217" s="84"/>
      <c r="CA217" s="84"/>
      <c r="CB217" s="84"/>
      <c r="CC217" s="84"/>
      <c r="CD217" s="84"/>
      <c r="CE217" s="84"/>
      <c r="CF217" s="84"/>
      <c r="CG217" s="84"/>
      <c r="CH217" s="84"/>
      <c r="CI217" s="84"/>
      <c r="CJ217" s="84"/>
      <c r="CK217" s="84"/>
      <c r="CL217" s="84"/>
      <c r="CM217" s="84"/>
      <c r="CN217" s="84"/>
      <c r="CO217" s="84"/>
      <c r="CP217" s="84"/>
      <c r="CQ217" s="84"/>
      <c r="CR217" s="84"/>
      <c r="CS217" s="84"/>
      <c r="CT217" s="84"/>
      <c r="CU217" s="84"/>
      <c r="CV217" s="84"/>
      <c r="CW217" s="84"/>
    </row>
    <row r="218" spans="1:101" ht="18.75">
      <c r="A218" s="10"/>
      <c r="B218" s="52" t="s">
        <v>14</v>
      </c>
      <c r="C218" s="45"/>
      <c r="D218" s="45"/>
      <c r="E218" s="45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8"/>
    </row>
    <row r="219" spans="1:101" ht="64.5" customHeight="1">
      <c r="A219" s="56"/>
      <c r="B219" s="31" t="s">
        <v>95</v>
      </c>
      <c r="C219" s="25" t="s">
        <v>236</v>
      </c>
      <c r="D219" s="26" t="s">
        <v>96</v>
      </c>
      <c r="E219" s="25" t="s">
        <v>97</v>
      </c>
      <c r="F219" s="21">
        <f>G219+H219+I219</f>
        <v>2875.7</v>
      </c>
      <c r="G219" s="57">
        <v>86.3</v>
      </c>
      <c r="H219" s="57">
        <v>2789.4</v>
      </c>
      <c r="I219" s="57"/>
      <c r="J219" s="21">
        <f t="shared" ref="J219:J230" si="254">K219+L219+M219</f>
        <v>682.1</v>
      </c>
      <c r="K219" s="57">
        <v>20.5</v>
      </c>
      <c r="L219" s="57">
        <v>661.6</v>
      </c>
      <c r="M219" s="57"/>
      <c r="N219" s="21">
        <f t="shared" ref="N219:N230" si="255">O219+P219+Q219</f>
        <v>0</v>
      </c>
      <c r="O219" s="57">
        <v>0</v>
      </c>
      <c r="P219" s="57">
        <v>0</v>
      </c>
      <c r="Q219" s="57"/>
      <c r="R219" s="21">
        <f t="shared" ref="R219:R230" si="256">S219+T219+U219</f>
        <v>0</v>
      </c>
      <c r="S219" s="57">
        <v>0</v>
      </c>
      <c r="T219" s="57"/>
      <c r="U219" s="57"/>
      <c r="V219" s="28">
        <f t="shared" si="193"/>
        <v>0.23699999999999999</v>
      </c>
    </row>
    <row r="220" spans="1:101" ht="84.75" customHeight="1">
      <c r="A220" s="56"/>
      <c r="B220" s="31" t="s">
        <v>159</v>
      </c>
      <c r="C220" s="25" t="s">
        <v>215</v>
      </c>
      <c r="D220" s="26" t="s">
        <v>86</v>
      </c>
      <c r="E220" s="25" t="s">
        <v>138</v>
      </c>
      <c r="F220" s="21">
        <f>G220+H220+I220</f>
        <v>0</v>
      </c>
      <c r="G220" s="57">
        <v>0</v>
      </c>
      <c r="H220" s="57">
        <v>0</v>
      </c>
      <c r="I220" s="57"/>
      <c r="J220" s="21">
        <f t="shared" si="254"/>
        <v>0</v>
      </c>
      <c r="K220" s="57">
        <v>0</v>
      </c>
      <c r="L220" s="57">
        <v>0</v>
      </c>
      <c r="M220" s="57"/>
      <c r="N220" s="21">
        <f t="shared" si="255"/>
        <v>0</v>
      </c>
      <c r="O220" s="57">
        <v>0</v>
      </c>
      <c r="P220" s="57">
        <v>0</v>
      </c>
      <c r="Q220" s="57"/>
      <c r="R220" s="21">
        <f t="shared" si="256"/>
        <v>0</v>
      </c>
      <c r="S220" s="57">
        <v>0</v>
      </c>
      <c r="T220" s="57"/>
      <c r="U220" s="57"/>
      <c r="V220" s="28" t="e">
        <f t="shared" si="193"/>
        <v>#DIV/0!</v>
      </c>
    </row>
    <row r="221" spans="1:101" ht="42" customHeight="1">
      <c r="A221" s="78" t="s">
        <v>315</v>
      </c>
      <c r="B221" s="48" t="s">
        <v>316</v>
      </c>
      <c r="C221" s="15" t="s">
        <v>12</v>
      </c>
      <c r="D221" s="15" t="s">
        <v>12</v>
      </c>
      <c r="E221" s="55" t="s">
        <v>12</v>
      </c>
      <c r="F221" s="35">
        <f>G221+H221+I221</f>
        <v>37395.800000000003</v>
      </c>
      <c r="G221" s="79">
        <f>G222+G228</f>
        <v>1421.9</v>
      </c>
      <c r="H221" s="79">
        <f>H222+H228</f>
        <v>35973.9</v>
      </c>
      <c r="I221" s="79">
        <f t="shared" ref="I221" si="257">I222+I228</f>
        <v>0</v>
      </c>
      <c r="J221" s="35">
        <f t="shared" si="254"/>
        <v>0</v>
      </c>
      <c r="K221" s="79">
        <f>K222+K228</f>
        <v>0</v>
      </c>
      <c r="L221" s="79">
        <f t="shared" ref="L221:M221" si="258">L222+L228</f>
        <v>0</v>
      </c>
      <c r="M221" s="79">
        <f t="shared" si="258"/>
        <v>0</v>
      </c>
      <c r="N221" s="35">
        <f t="shared" si="255"/>
        <v>0</v>
      </c>
      <c r="O221" s="79">
        <f>O222+O228</f>
        <v>0</v>
      </c>
      <c r="P221" s="79">
        <f t="shared" ref="P221:Q221" si="259">P222+P228</f>
        <v>0</v>
      </c>
      <c r="Q221" s="79">
        <f t="shared" si="259"/>
        <v>0</v>
      </c>
      <c r="R221" s="35">
        <f t="shared" si="256"/>
        <v>0</v>
      </c>
      <c r="S221" s="79">
        <f>S222+S228</f>
        <v>0</v>
      </c>
      <c r="T221" s="79">
        <f t="shared" ref="T221:U221" si="260">T222+T228</f>
        <v>0</v>
      </c>
      <c r="U221" s="79">
        <f t="shared" si="260"/>
        <v>0</v>
      </c>
      <c r="V221" s="36">
        <f t="shared" si="193"/>
        <v>0</v>
      </c>
    </row>
    <row r="222" spans="1:101" ht="55.5" customHeight="1">
      <c r="A222" s="10" t="s">
        <v>317</v>
      </c>
      <c r="B222" s="38" t="s">
        <v>322</v>
      </c>
      <c r="C222" s="20" t="s">
        <v>12</v>
      </c>
      <c r="D222" s="20" t="s">
        <v>12</v>
      </c>
      <c r="E222" s="20" t="s">
        <v>12</v>
      </c>
      <c r="F222" s="21">
        <f>G222+H222+I222</f>
        <v>37395.800000000003</v>
      </c>
      <c r="G222" s="57">
        <f>G224+G225+G226+G227</f>
        <v>1421.9</v>
      </c>
      <c r="H222" s="57">
        <f t="shared" ref="H222:I222" si="261">H224+H225+H226+H227</f>
        <v>35973.9</v>
      </c>
      <c r="I222" s="57">
        <f t="shared" si="261"/>
        <v>0</v>
      </c>
      <c r="J222" s="21">
        <f t="shared" si="254"/>
        <v>0</v>
      </c>
      <c r="K222" s="57">
        <f>K224+K225+K226+K227</f>
        <v>0</v>
      </c>
      <c r="L222" s="57">
        <f t="shared" ref="L222:M222" si="262">L224+L225+L226+L227</f>
        <v>0</v>
      </c>
      <c r="M222" s="57">
        <f t="shared" si="262"/>
        <v>0</v>
      </c>
      <c r="N222" s="21">
        <f t="shared" si="255"/>
        <v>0</v>
      </c>
      <c r="O222" s="57">
        <f>O224+O225+O226+O227</f>
        <v>0</v>
      </c>
      <c r="P222" s="57">
        <f>P224+P225+P226+P227</f>
        <v>0</v>
      </c>
      <c r="Q222" s="57">
        <f t="shared" ref="Q222" si="263">Q224+Q225+Q226</f>
        <v>0</v>
      </c>
      <c r="R222" s="21">
        <f t="shared" si="256"/>
        <v>0</v>
      </c>
      <c r="S222" s="57">
        <f>S224+S225+S226+S227</f>
        <v>0</v>
      </c>
      <c r="T222" s="57">
        <f t="shared" ref="T222:U222" si="264">T224+T225+T226+T227</f>
        <v>0</v>
      </c>
      <c r="U222" s="57">
        <f t="shared" si="264"/>
        <v>0</v>
      </c>
      <c r="V222" s="28">
        <f t="shared" si="193"/>
        <v>0</v>
      </c>
    </row>
    <row r="223" spans="1:101" ht="17.25" customHeight="1">
      <c r="A223" s="10"/>
      <c r="B223" s="52" t="s">
        <v>14</v>
      </c>
      <c r="C223" s="27"/>
      <c r="D223" s="27"/>
      <c r="E223" s="77"/>
      <c r="F223" s="21"/>
      <c r="G223" s="57"/>
      <c r="H223" s="57"/>
      <c r="I223" s="57"/>
      <c r="J223" s="21"/>
      <c r="K223" s="57"/>
      <c r="L223" s="57"/>
      <c r="M223" s="57"/>
      <c r="N223" s="21"/>
      <c r="O223" s="57"/>
      <c r="P223" s="57"/>
      <c r="Q223" s="57"/>
      <c r="R223" s="21"/>
      <c r="S223" s="57"/>
      <c r="T223" s="57"/>
      <c r="U223" s="57"/>
      <c r="V223" s="28"/>
    </row>
    <row r="224" spans="1:101" ht="60.75" customHeight="1">
      <c r="A224" s="10"/>
      <c r="B224" s="52" t="s">
        <v>319</v>
      </c>
      <c r="C224" s="63" t="s">
        <v>194</v>
      </c>
      <c r="D224" s="94" t="s">
        <v>56</v>
      </c>
      <c r="E224" s="80" t="s">
        <v>318</v>
      </c>
      <c r="F224" s="21">
        <f t="shared" ref="F224:F230" si="265">G224+H224+I224</f>
        <v>0</v>
      </c>
      <c r="G224" s="57">
        <v>0</v>
      </c>
      <c r="H224" s="57">
        <v>0</v>
      </c>
      <c r="I224" s="57"/>
      <c r="J224" s="21">
        <f t="shared" si="254"/>
        <v>0</v>
      </c>
      <c r="K224" s="57">
        <v>0</v>
      </c>
      <c r="L224" s="57">
        <v>0</v>
      </c>
      <c r="M224" s="57"/>
      <c r="N224" s="21">
        <f t="shared" si="255"/>
        <v>0</v>
      </c>
      <c r="O224" s="57">
        <v>0</v>
      </c>
      <c r="P224" s="57"/>
      <c r="Q224" s="57"/>
      <c r="R224" s="21">
        <f t="shared" si="256"/>
        <v>0</v>
      </c>
      <c r="S224" s="57"/>
      <c r="T224" s="57"/>
      <c r="U224" s="57"/>
      <c r="V224" s="28" t="e">
        <f t="shared" si="193"/>
        <v>#DIV/0!</v>
      </c>
    </row>
    <row r="225" spans="1:101" ht="138.75" customHeight="1">
      <c r="A225" s="10"/>
      <c r="B225" s="52" t="s">
        <v>357</v>
      </c>
      <c r="C225" s="63" t="s">
        <v>194</v>
      </c>
      <c r="D225" s="99" t="s">
        <v>56</v>
      </c>
      <c r="E225" s="80" t="s">
        <v>356</v>
      </c>
      <c r="F225" s="21">
        <f t="shared" si="265"/>
        <v>0</v>
      </c>
      <c r="G225" s="57">
        <v>0</v>
      </c>
      <c r="H225" s="57">
        <v>0</v>
      </c>
      <c r="I225" s="57"/>
      <c r="J225" s="21">
        <f t="shared" si="254"/>
        <v>0</v>
      </c>
      <c r="K225" s="57"/>
      <c r="L225" s="57"/>
      <c r="M225" s="57"/>
      <c r="N225" s="21">
        <f t="shared" si="255"/>
        <v>0</v>
      </c>
      <c r="O225" s="57"/>
      <c r="P225" s="57"/>
      <c r="Q225" s="57"/>
      <c r="R225" s="21">
        <f t="shared" si="256"/>
        <v>0</v>
      </c>
      <c r="S225" s="57"/>
      <c r="T225" s="57"/>
      <c r="U225" s="57"/>
      <c r="V225" s="28" t="e">
        <f t="shared" si="193"/>
        <v>#DIV/0!</v>
      </c>
    </row>
    <row r="226" spans="1:101" ht="140.25" customHeight="1">
      <c r="A226" s="10"/>
      <c r="B226" s="52" t="s">
        <v>359</v>
      </c>
      <c r="C226" s="63" t="s">
        <v>194</v>
      </c>
      <c r="D226" s="99" t="s">
        <v>56</v>
      </c>
      <c r="E226" s="80" t="s">
        <v>358</v>
      </c>
      <c r="F226" s="21">
        <f t="shared" si="265"/>
        <v>31931.8</v>
      </c>
      <c r="G226" s="57">
        <v>957.9</v>
      </c>
      <c r="H226" s="57">
        <v>30973.9</v>
      </c>
      <c r="I226" s="57"/>
      <c r="J226" s="21">
        <f t="shared" si="254"/>
        <v>0</v>
      </c>
      <c r="K226" s="57"/>
      <c r="L226" s="57"/>
      <c r="M226" s="57"/>
      <c r="N226" s="21">
        <f t="shared" si="255"/>
        <v>0</v>
      </c>
      <c r="O226" s="57"/>
      <c r="P226" s="57"/>
      <c r="Q226" s="57"/>
      <c r="R226" s="21">
        <f t="shared" si="256"/>
        <v>0</v>
      </c>
      <c r="S226" s="57"/>
      <c r="T226" s="57"/>
      <c r="U226" s="57"/>
      <c r="V226" s="28">
        <f t="shared" si="193"/>
        <v>0</v>
      </c>
    </row>
    <row r="227" spans="1:101" ht="69.75" customHeight="1">
      <c r="A227" s="10"/>
      <c r="B227" s="52" t="s">
        <v>321</v>
      </c>
      <c r="C227" s="63" t="s">
        <v>207</v>
      </c>
      <c r="D227" s="99" t="s">
        <v>77</v>
      </c>
      <c r="E227" s="80" t="s">
        <v>360</v>
      </c>
      <c r="F227" s="21">
        <f t="shared" si="265"/>
        <v>5464</v>
      </c>
      <c r="G227" s="57">
        <v>464</v>
      </c>
      <c r="H227" s="57">
        <v>5000</v>
      </c>
      <c r="I227" s="57"/>
      <c r="J227" s="21"/>
      <c r="K227" s="57"/>
      <c r="L227" s="57"/>
      <c r="M227" s="57"/>
      <c r="N227" s="21"/>
      <c r="O227" s="57"/>
      <c r="P227" s="57"/>
      <c r="Q227" s="57"/>
      <c r="R227" s="21"/>
      <c r="S227" s="57"/>
      <c r="T227" s="57"/>
      <c r="U227" s="57"/>
      <c r="V227" s="28">
        <f t="shared" si="193"/>
        <v>0</v>
      </c>
    </row>
    <row r="228" spans="1:101" ht="54.75" customHeight="1">
      <c r="A228" s="10" t="s">
        <v>323</v>
      </c>
      <c r="B228" s="19" t="s">
        <v>324</v>
      </c>
      <c r="C228" s="20" t="s">
        <v>12</v>
      </c>
      <c r="D228" s="20" t="s">
        <v>12</v>
      </c>
      <c r="E228" s="20" t="s">
        <v>12</v>
      </c>
      <c r="F228" s="21">
        <f t="shared" si="265"/>
        <v>0</v>
      </c>
      <c r="G228" s="57">
        <f>G230</f>
        <v>0</v>
      </c>
      <c r="H228" s="57">
        <f t="shared" ref="H228:I228" si="266">H230</f>
        <v>0</v>
      </c>
      <c r="I228" s="57">
        <f t="shared" si="266"/>
        <v>0</v>
      </c>
      <c r="J228" s="21">
        <f t="shared" si="254"/>
        <v>0</v>
      </c>
      <c r="K228" s="57">
        <f>K230</f>
        <v>0</v>
      </c>
      <c r="L228" s="57">
        <f t="shared" ref="L228:M228" si="267">L230</f>
        <v>0</v>
      </c>
      <c r="M228" s="57">
        <f t="shared" si="267"/>
        <v>0</v>
      </c>
      <c r="N228" s="21">
        <f t="shared" si="255"/>
        <v>0</v>
      </c>
      <c r="O228" s="57">
        <f>O230</f>
        <v>0</v>
      </c>
      <c r="P228" s="57">
        <f t="shared" ref="P228:Q228" si="268">P230</f>
        <v>0</v>
      </c>
      <c r="Q228" s="57">
        <f t="shared" si="268"/>
        <v>0</v>
      </c>
      <c r="R228" s="21">
        <f t="shared" si="256"/>
        <v>0</v>
      </c>
      <c r="S228" s="57">
        <f>S230</f>
        <v>0</v>
      </c>
      <c r="T228" s="57">
        <f t="shared" ref="T228:U228" si="269">T230</f>
        <v>0</v>
      </c>
      <c r="U228" s="57">
        <f t="shared" si="269"/>
        <v>0</v>
      </c>
      <c r="V228" s="28" t="e">
        <f t="shared" si="193"/>
        <v>#DIV/0!</v>
      </c>
    </row>
    <row r="229" spans="1:101" ht="18" customHeight="1">
      <c r="A229" s="10"/>
      <c r="B229" s="52" t="s">
        <v>14</v>
      </c>
      <c r="C229" s="63"/>
      <c r="D229" s="63"/>
      <c r="E229" s="80"/>
      <c r="F229" s="21"/>
      <c r="G229" s="57"/>
      <c r="H229" s="57"/>
      <c r="I229" s="57"/>
      <c r="J229" s="21"/>
      <c r="K229" s="57"/>
      <c r="L229" s="57"/>
      <c r="M229" s="57"/>
      <c r="N229" s="21"/>
      <c r="O229" s="57"/>
      <c r="P229" s="57"/>
      <c r="Q229" s="57"/>
      <c r="R229" s="21"/>
      <c r="S229" s="57"/>
      <c r="T229" s="57"/>
      <c r="U229" s="57"/>
      <c r="V229" s="28"/>
    </row>
    <row r="230" spans="1:101" ht="64.5" customHeight="1">
      <c r="A230" s="10"/>
      <c r="B230" s="52" t="s">
        <v>321</v>
      </c>
      <c r="C230" s="63" t="s">
        <v>207</v>
      </c>
      <c r="D230" s="66" t="s">
        <v>77</v>
      </c>
      <c r="E230" s="80" t="s">
        <v>320</v>
      </c>
      <c r="F230" s="21">
        <f t="shared" si="265"/>
        <v>0</v>
      </c>
      <c r="G230" s="57">
        <v>0</v>
      </c>
      <c r="H230" s="57">
        <v>0</v>
      </c>
      <c r="I230" s="57"/>
      <c r="J230" s="21">
        <f t="shared" si="254"/>
        <v>0</v>
      </c>
      <c r="K230" s="57">
        <v>0</v>
      </c>
      <c r="L230" s="57">
        <v>0</v>
      </c>
      <c r="M230" s="57"/>
      <c r="N230" s="21">
        <f t="shared" si="255"/>
        <v>0</v>
      </c>
      <c r="O230" s="57">
        <v>0</v>
      </c>
      <c r="P230" s="57"/>
      <c r="Q230" s="57"/>
      <c r="R230" s="21">
        <f t="shared" si="256"/>
        <v>0</v>
      </c>
      <c r="S230" s="57"/>
      <c r="T230" s="57"/>
      <c r="U230" s="57"/>
      <c r="V230" s="28" t="e">
        <f t="shared" si="193"/>
        <v>#DIV/0!</v>
      </c>
    </row>
    <row r="231" spans="1:101" s="102" customFormat="1" ht="39" customHeight="1">
      <c r="A231" s="13" t="s">
        <v>342</v>
      </c>
      <c r="B231" s="48" t="s">
        <v>406</v>
      </c>
      <c r="C231" s="15" t="s">
        <v>12</v>
      </c>
      <c r="D231" s="103" t="s">
        <v>12</v>
      </c>
      <c r="E231" s="55" t="s">
        <v>12</v>
      </c>
      <c r="F231" s="35">
        <f>G231+H231+I231</f>
        <v>0</v>
      </c>
      <c r="G231" s="35">
        <f>G232</f>
        <v>0</v>
      </c>
      <c r="H231" s="35">
        <f t="shared" ref="H231:I231" si="270">H232</f>
        <v>0</v>
      </c>
      <c r="I231" s="35">
        <f t="shared" si="270"/>
        <v>0</v>
      </c>
      <c r="J231" s="35">
        <f>K231+L231+M231</f>
        <v>0</v>
      </c>
      <c r="K231" s="35">
        <f>K232</f>
        <v>0</v>
      </c>
      <c r="L231" s="35">
        <f t="shared" ref="L231:M231" si="271">L232</f>
        <v>0</v>
      </c>
      <c r="M231" s="35">
        <f t="shared" si="271"/>
        <v>0</v>
      </c>
      <c r="N231" s="35">
        <f>O231+P231+Q231</f>
        <v>3783789.5</v>
      </c>
      <c r="O231" s="35">
        <f>O232</f>
        <v>189189.5</v>
      </c>
      <c r="P231" s="35">
        <f t="shared" ref="P231:Q231" si="272">P232</f>
        <v>3594600</v>
      </c>
      <c r="Q231" s="35">
        <f t="shared" si="272"/>
        <v>0</v>
      </c>
      <c r="R231" s="35">
        <f>S231+T231+U231</f>
        <v>0</v>
      </c>
      <c r="S231" s="35">
        <f>S232</f>
        <v>0</v>
      </c>
      <c r="T231" s="35">
        <f t="shared" ref="T231:U231" si="273">T232</f>
        <v>0</v>
      </c>
      <c r="U231" s="35">
        <f t="shared" si="273"/>
        <v>0</v>
      </c>
      <c r="V231" s="36" t="e">
        <f t="shared" si="193"/>
        <v>#DIV/0!</v>
      </c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  <c r="AQ231" s="112"/>
      <c r="AR231" s="112"/>
      <c r="AS231" s="112"/>
      <c r="AT231" s="112"/>
      <c r="AU231" s="112"/>
      <c r="AV231" s="112"/>
      <c r="AW231" s="112"/>
      <c r="AX231" s="112"/>
      <c r="AY231" s="112"/>
      <c r="AZ231" s="112"/>
      <c r="BA231" s="112"/>
      <c r="BB231" s="112"/>
      <c r="BC231" s="112"/>
      <c r="BD231" s="112"/>
      <c r="BE231" s="112"/>
      <c r="BF231" s="112"/>
      <c r="BG231" s="112"/>
      <c r="BH231" s="112"/>
      <c r="BI231" s="112"/>
      <c r="BJ231" s="112"/>
      <c r="BK231" s="112"/>
      <c r="BL231" s="112"/>
      <c r="BM231" s="112"/>
      <c r="BN231" s="112"/>
      <c r="BO231" s="112"/>
      <c r="BP231" s="112"/>
      <c r="BQ231" s="112"/>
      <c r="BR231" s="112"/>
      <c r="BS231" s="112"/>
      <c r="BT231" s="112"/>
      <c r="BU231" s="112"/>
      <c r="BV231" s="112"/>
      <c r="BW231" s="112"/>
      <c r="BX231" s="112"/>
      <c r="BY231" s="112"/>
      <c r="BZ231" s="112"/>
      <c r="CA231" s="112"/>
      <c r="CB231" s="112"/>
      <c r="CC231" s="112"/>
      <c r="CD231" s="112"/>
      <c r="CE231" s="112"/>
      <c r="CF231" s="112"/>
      <c r="CG231" s="112"/>
      <c r="CH231" s="112"/>
      <c r="CI231" s="112"/>
      <c r="CJ231" s="112"/>
      <c r="CK231" s="112"/>
      <c r="CL231" s="112"/>
      <c r="CM231" s="112"/>
      <c r="CN231" s="112"/>
      <c r="CO231" s="112"/>
      <c r="CP231" s="112"/>
      <c r="CQ231" s="112"/>
      <c r="CR231" s="112"/>
      <c r="CS231" s="112"/>
      <c r="CT231" s="112"/>
      <c r="CU231" s="112"/>
      <c r="CV231" s="112"/>
      <c r="CW231" s="112"/>
    </row>
    <row r="232" spans="1:101" s="102" customFormat="1" ht="45" customHeight="1">
      <c r="A232" s="7" t="s">
        <v>344</v>
      </c>
      <c r="B232" s="19" t="s">
        <v>345</v>
      </c>
      <c r="C232" s="27" t="s">
        <v>12</v>
      </c>
      <c r="D232" s="97" t="s">
        <v>12</v>
      </c>
      <c r="E232" s="77" t="s">
        <v>12</v>
      </c>
      <c r="F232" s="21">
        <f>G232+H232+I232</f>
        <v>0</v>
      </c>
      <c r="G232" s="21">
        <f>G234</f>
        <v>0</v>
      </c>
      <c r="H232" s="21">
        <f t="shared" ref="H232:I232" si="274">H234</f>
        <v>0</v>
      </c>
      <c r="I232" s="21">
        <f t="shared" si="274"/>
        <v>0</v>
      </c>
      <c r="J232" s="21">
        <f>K232+L232+M232</f>
        <v>0</v>
      </c>
      <c r="K232" s="21">
        <f>K234</f>
        <v>0</v>
      </c>
      <c r="L232" s="21">
        <f t="shared" ref="L232:M232" si="275">L234</f>
        <v>0</v>
      </c>
      <c r="M232" s="21">
        <f t="shared" si="275"/>
        <v>0</v>
      </c>
      <c r="N232" s="21">
        <f>O232+P232+Q232</f>
        <v>3783789.5</v>
      </c>
      <c r="O232" s="21">
        <f>O234</f>
        <v>189189.5</v>
      </c>
      <c r="P232" s="21">
        <f t="shared" ref="P232:Q232" si="276">P234</f>
        <v>3594600</v>
      </c>
      <c r="Q232" s="21">
        <f t="shared" si="276"/>
        <v>0</v>
      </c>
      <c r="R232" s="21">
        <f>S232+T232+U232</f>
        <v>0</v>
      </c>
      <c r="S232" s="21">
        <f>S234</f>
        <v>0</v>
      </c>
      <c r="T232" s="21">
        <f t="shared" ref="T232:U232" si="277">T234</f>
        <v>0</v>
      </c>
      <c r="U232" s="21">
        <f t="shared" si="277"/>
        <v>0</v>
      </c>
      <c r="V232" s="28" t="e">
        <f t="shared" si="193"/>
        <v>#DIV/0!</v>
      </c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  <c r="AQ232" s="112"/>
      <c r="AR232" s="112"/>
      <c r="AS232" s="112"/>
      <c r="AT232" s="112"/>
      <c r="AU232" s="112"/>
      <c r="AV232" s="112"/>
      <c r="AW232" s="112"/>
      <c r="AX232" s="112"/>
      <c r="AY232" s="112"/>
      <c r="AZ232" s="112"/>
      <c r="BA232" s="112"/>
      <c r="BB232" s="112"/>
      <c r="BC232" s="112"/>
      <c r="BD232" s="112"/>
      <c r="BE232" s="112"/>
      <c r="BF232" s="112"/>
      <c r="BG232" s="112"/>
      <c r="BH232" s="112"/>
      <c r="BI232" s="112"/>
      <c r="BJ232" s="112"/>
      <c r="BK232" s="112"/>
      <c r="BL232" s="112"/>
      <c r="BM232" s="112"/>
      <c r="BN232" s="112"/>
      <c r="BO232" s="112"/>
      <c r="BP232" s="112"/>
      <c r="BQ232" s="112"/>
      <c r="BR232" s="112"/>
      <c r="BS232" s="112"/>
      <c r="BT232" s="112"/>
      <c r="BU232" s="112"/>
      <c r="BV232" s="112"/>
      <c r="BW232" s="112"/>
      <c r="BX232" s="112"/>
      <c r="BY232" s="112"/>
      <c r="BZ232" s="112"/>
      <c r="CA232" s="112"/>
      <c r="CB232" s="112"/>
      <c r="CC232" s="112"/>
      <c r="CD232" s="112"/>
      <c r="CE232" s="112"/>
      <c r="CF232" s="112"/>
      <c r="CG232" s="112"/>
      <c r="CH232" s="112"/>
      <c r="CI232" s="112"/>
      <c r="CJ232" s="112"/>
      <c r="CK232" s="112"/>
      <c r="CL232" s="112"/>
      <c r="CM232" s="112"/>
      <c r="CN232" s="112"/>
      <c r="CO232" s="112"/>
      <c r="CP232" s="112"/>
      <c r="CQ232" s="112"/>
      <c r="CR232" s="112"/>
      <c r="CS232" s="112"/>
      <c r="CT232" s="112"/>
      <c r="CU232" s="112"/>
      <c r="CV232" s="112"/>
      <c r="CW232" s="112"/>
    </row>
    <row r="233" spans="1:101" ht="15" customHeight="1">
      <c r="A233" s="10"/>
      <c r="B233" s="52" t="s">
        <v>14</v>
      </c>
      <c r="C233" s="63"/>
      <c r="D233" s="96"/>
      <c r="E233" s="80"/>
      <c r="F233" s="21"/>
      <c r="G233" s="57"/>
      <c r="H233" s="57"/>
      <c r="I233" s="57"/>
      <c r="J233" s="21"/>
      <c r="K233" s="57"/>
      <c r="L233" s="57"/>
      <c r="M233" s="57"/>
      <c r="N233" s="21"/>
      <c r="O233" s="57"/>
      <c r="P233" s="57"/>
      <c r="Q233" s="57"/>
      <c r="R233" s="21"/>
      <c r="S233" s="57"/>
      <c r="T233" s="57"/>
      <c r="U233" s="57"/>
      <c r="V233" s="28"/>
    </row>
    <row r="234" spans="1:101" ht="63" customHeight="1">
      <c r="A234" s="10"/>
      <c r="B234" s="52" t="s">
        <v>351</v>
      </c>
      <c r="C234" s="63" t="s">
        <v>398</v>
      </c>
      <c r="D234" s="96" t="s">
        <v>399</v>
      </c>
      <c r="E234" s="80" t="s">
        <v>350</v>
      </c>
      <c r="F234" s="21">
        <f t="shared" ref="F234:F246" si="278">G234+H234+I234</f>
        <v>0</v>
      </c>
      <c r="G234" s="57"/>
      <c r="H234" s="57"/>
      <c r="I234" s="57"/>
      <c r="J234" s="21">
        <f t="shared" ref="J234" si="279">K234+L234+M234</f>
        <v>0</v>
      </c>
      <c r="K234" s="57"/>
      <c r="L234" s="57"/>
      <c r="M234" s="57"/>
      <c r="N234" s="21">
        <f t="shared" ref="N234:N246" si="280">O234+P234+Q234</f>
        <v>3783789.5</v>
      </c>
      <c r="O234" s="57">
        <v>189189.5</v>
      </c>
      <c r="P234" s="57">
        <v>3594600</v>
      </c>
      <c r="Q234" s="57"/>
      <c r="R234" s="21">
        <f t="shared" ref="R234:R246" si="281">S234+T234+U234</f>
        <v>0</v>
      </c>
      <c r="S234" s="57"/>
      <c r="T234" s="57"/>
      <c r="U234" s="57"/>
      <c r="V234" s="28" t="e">
        <f t="shared" si="193"/>
        <v>#DIV/0!</v>
      </c>
    </row>
    <row r="235" spans="1:101" s="102" customFormat="1" ht="39.75" customHeight="1">
      <c r="A235" s="13" t="s">
        <v>346</v>
      </c>
      <c r="B235" s="48" t="s">
        <v>401</v>
      </c>
      <c r="C235" s="15" t="s">
        <v>12</v>
      </c>
      <c r="D235" s="103" t="s">
        <v>12</v>
      </c>
      <c r="E235" s="55" t="s">
        <v>12</v>
      </c>
      <c r="F235" s="35">
        <f t="shared" si="278"/>
        <v>3128351</v>
      </c>
      <c r="G235" s="35">
        <f>G236+G240+G244</f>
        <v>395343</v>
      </c>
      <c r="H235" s="35">
        <f>H236+H240+H244</f>
        <v>2733008</v>
      </c>
      <c r="I235" s="35">
        <f>I236+I240+I244</f>
        <v>0</v>
      </c>
      <c r="J235" s="35">
        <f t="shared" ref="J235:J246" si="282">K235+L235+M235</f>
        <v>2522819.9</v>
      </c>
      <c r="K235" s="35">
        <f>K236+K240+K244</f>
        <v>335228</v>
      </c>
      <c r="L235" s="35">
        <f>L236+L240+L244</f>
        <v>2187591.9</v>
      </c>
      <c r="M235" s="35">
        <f>M236+M240+M244</f>
        <v>0</v>
      </c>
      <c r="N235" s="35">
        <f t="shared" si="280"/>
        <v>1500</v>
      </c>
      <c r="O235" s="35">
        <f>O236+O240+O244</f>
        <v>0</v>
      </c>
      <c r="P235" s="35">
        <f>P236+P240+P244</f>
        <v>1500</v>
      </c>
      <c r="Q235" s="35">
        <f>Q236+Q240+Q244</f>
        <v>0</v>
      </c>
      <c r="R235" s="35">
        <f t="shared" si="281"/>
        <v>0</v>
      </c>
      <c r="S235" s="35">
        <f>S236</f>
        <v>0</v>
      </c>
      <c r="T235" s="35">
        <f t="shared" ref="T235:U235" si="283">T236</f>
        <v>0</v>
      </c>
      <c r="U235" s="35">
        <f t="shared" si="283"/>
        <v>0</v>
      </c>
      <c r="V235" s="36">
        <f t="shared" si="193"/>
        <v>0.80600000000000005</v>
      </c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  <c r="AQ235" s="112"/>
      <c r="AR235" s="112"/>
      <c r="AS235" s="112"/>
      <c r="AT235" s="112"/>
      <c r="AU235" s="112"/>
      <c r="AV235" s="112"/>
      <c r="AW235" s="112"/>
      <c r="AX235" s="112"/>
      <c r="AY235" s="112"/>
      <c r="AZ235" s="112"/>
      <c r="BA235" s="112"/>
      <c r="BB235" s="112"/>
      <c r="BC235" s="112"/>
      <c r="BD235" s="112"/>
      <c r="BE235" s="112"/>
      <c r="BF235" s="112"/>
      <c r="BG235" s="112"/>
      <c r="BH235" s="112"/>
      <c r="BI235" s="112"/>
      <c r="BJ235" s="112"/>
      <c r="BK235" s="112"/>
      <c r="BL235" s="112"/>
      <c r="BM235" s="112"/>
      <c r="BN235" s="112"/>
      <c r="BO235" s="112"/>
      <c r="BP235" s="112"/>
      <c r="BQ235" s="112"/>
      <c r="BR235" s="112"/>
      <c r="BS235" s="112"/>
      <c r="BT235" s="112"/>
      <c r="BU235" s="112"/>
      <c r="BV235" s="112"/>
      <c r="BW235" s="112"/>
      <c r="BX235" s="112"/>
      <c r="BY235" s="112"/>
      <c r="BZ235" s="112"/>
      <c r="CA235" s="112"/>
      <c r="CB235" s="112"/>
      <c r="CC235" s="112"/>
      <c r="CD235" s="112"/>
      <c r="CE235" s="112"/>
      <c r="CF235" s="112"/>
      <c r="CG235" s="112"/>
      <c r="CH235" s="112"/>
      <c r="CI235" s="112"/>
      <c r="CJ235" s="112"/>
      <c r="CK235" s="112"/>
      <c r="CL235" s="112"/>
      <c r="CM235" s="112"/>
      <c r="CN235" s="112"/>
      <c r="CO235" s="112"/>
      <c r="CP235" s="112"/>
      <c r="CQ235" s="112"/>
      <c r="CR235" s="112"/>
      <c r="CS235" s="112"/>
      <c r="CT235" s="112"/>
      <c r="CU235" s="112"/>
      <c r="CV235" s="112"/>
      <c r="CW235" s="112"/>
    </row>
    <row r="236" spans="1:101" s="102" customFormat="1" ht="68.25" customHeight="1">
      <c r="A236" s="7" t="s">
        <v>347</v>
      </c>
      <c r="B236" s="19" t="s">
        <v>348</v>
      </c>
      <c r="C236" s="27" t="s">
        <v>12</v>
      </c>
      <c r="D236" s="97" t="s">
        <v>12</v>
      </c>
      <c r="E236" s="77" t="s">
        <v>12</v>
      </c>
      <c r="F236" s="21">
        <f t="shared" si="278"/>
        <v>2530862.1</v>
      </c>
      <c r="G236" s="21">
        <f>G238+G239</f>
        <v>350762.1</v>
      </c>
      <c r="H236" s="21">
        <f t="shared" ref="H236:I236" si="284">H238+H239</f>
        <v>2180100</v>
      </c>
      <c r="I236" s="21">
        <f t="shared" si="284"/>
        <v>0</v>
      </c>
      <c r="J236" s="21">
        <f t="shared" si="282"/>
        <v>2515096.2999999998</v>
      </c>
      <c r="K236" s="21">
        <f>K238+K239</f>
        <v>334996.3</v>
      </c>
      <c r="L236" s="21">
        <f t="shared" ref="L236:M236" si="285">L238+L239</f>
        <v>2180100</v>
      </c>
      <c r="M236" s="21">
        <f t="shared" si="285"/>
        <v>0</v>
      </c>
      <c r="N236" s="21">
        <f t="shared" si="280"/>
        <v>0</v>
      </c>
      <c r="O236" s="21">
        <f>O238+O239</f>
        <v>0</v>
      </c>
      <c r="P236" s="21">
        <f t="shared" ref="P236:Q236" si="286">P238+P239</f>
        <v>0</v>
      </c>
      <c r="Q236" s="21">
        <f t="shared" si="286"/>
        <v>0</v>
      </c>
      <c r="R236" s="21">
        <f t="shared" si="281"/>
        <v>0</v>
      </c>
      <c r="S236" s="21">
        <f>S238+S239</f>
        <v>0</v>
      </c>
      <c r="T236" s="21">
        <f t="shared" ref="T236:U236" si="287">T238+T239</f>
        <v>0</v>
      </c>
      <c r="U236" s="21">
        <f t="shared" si="287"/>
        <v>0</v>
      </c>
      <c r="V236" s="28">
        <f t="shared" si="193"/>
        <v>0.99399999999999999</v>
      </c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  <c r="AQ236" s="112"/>
      <c r="AR236" s="112"/>
      <c r="AS236" s="112"/>
      <c r="AT236" s="112"/>
      <c r="AU236" s="112"/>
      <c r="AV236" s="112"/>
      <c r="AW236" s="112"/>
      <c r="AX236" s="112"/>
      <c r="AY236" s="112"/>
      <c r="AZ236" s="112"/>
      <c r="BA236" s="112"/>
      <c r="BB236" s="112"/>
      <c r="BC236" s="112"/>
      <c r="BD236" s="112"/>
      <c r="BE236" s="112"/>
      <c r="BF236" s="112"/>
      <c r="BG236" s="112"/>
      <c r="BH236" s="112"/>
      <c r="BI236" s="112"/>
      <c r="BJ236" s="112"/>
      <c r="BK236" s="112"/>
      <c r="BL236" s="112"/>
      <c r="BM236" s="112"/>
      <c r="BN236" s="112"/>
      <c r="BO236" s="112"/>
      <c r="BP236" s="112"/>
      <c r="BQ236" s="112"/>
      <c r="BR236" s="112"/>
      <c r="BS236" s="112"/>
      <c r="BT236" s="112"/>
      <c r="BU236" s="112"/>
      <c r="BV236" s="112"/>
      <c r="BW236" s="112"/>
      <c r="BX236" s="112"/>
      <c r="BY236" s="112"/>
      <c r="BZ236" s="112"/>
      <c r="CA236" s="112"/>
      <c r="CB236" s="112"/>
      <c r="CC236" s="112"/>
      <c r="CD236" s="112"/>
      <c r="CE236" s="112"/>
      <c r="CF236" s="112"/>
      <c r="CG236" s="112"/>
      <c r="CH236" s="112"/>
      <c r="CI236" s="112"/>
      <c r="CJ236" s="112"/>
      <c r="CK236" s="112"/>
      <c r="CL236" s="112"/>
      <c r="CM236" s="112"/>
      <c r="CN236" s="112"/>
      <c r="CO236" s="112"/>
      <c r="CP236" s="112"/>
      <c r="CQ236" s="112"/>
      <c r="CR236" s="112"/>
      <c r="CS236" s="112"/>
      <c r="CT236" s="112"/>
      <c r="CU236" s="112"/>
      <c r="CV236" s="112"/>
      <c r="CW236" s="112"/>
    </row>
    <row r="237" spans="1:101" ht="15.75" customHeight="1">
      <c r="A237" s="10"/>
      <c r="B237" s="52" t="s">
        <v>14</v>
      </c>
      <c r="C237" s="63"/>
      <c r="D237" s="96"/>
      <c r="E237" s="80"/>
      <c r="F237" s="21"/>
      <c r="G237" s="57"/>
      <c r="H237" s="57"/>
      <c r="I237" s="57"/>
      <c r="J237" s="21"/>
      <c r="K237" s="57"/>
      <c r="L237" s="57"/>
      <c r="M237" s="57"/>
      <c r="N237" s="21"/>
      <c r="O237" s="57"/>
      <c r="P237" s="57"/>
      <c r="Q237" s="57"/>
      <c r="R237" s="21"/>
      <c r="S237" s="57"/>
      <c r="T237" s="57"/>
      <c r="U237" s="57"/>
      <c r="V237" s="28"/>
    </row>
    <row r="238" spans="1:101" ht="119.25" customHeight="1">
      <c r="A238" s="10"/>
      <c r="B238" s="52" t="s">
        <v>353</v>
      </c>
      <c r="C238" s="63" t="s">
        <v>199</v>
      </c>
      <c r="D238" s="96" t="s">
        <v>72</v>
      </c>
      <c r="E238" s="80" t="s">
        <v>352</v>
      </c>
      <c r="F238" s="21">
        <f t="shared" si="278"/>
        <v>25000</v>
      </c>
      <c r="G238" s="57">
        <v>25000</v>
      </c>
      <c r="H238" s="57"/>
      <c r="I238" s="57"/>
      <c r="J238" s="21">
        <f t="shared" si="282"/>
        <v>9234.2000000000007</v>
      </c>
      <c r="K238" s="57">
        <v>9234.2000000000007</v>
      </c>
      <c r="L238" s="57"/>
      <c r="M238" s="57"/>
      <c r="N238" s="21">
        <f t="shared" si="280"/>
        <v>0</v>
      </c>
      <c r="O238" s="57"/>
      <c r="P238" s="57"/>
      <c r="Q238" s="57"/>
      <c r="R238" s="21">
        <f t="shared" si="281"/>
        <v>0</v>
      </c>
      <c r="S238" s="57"/>
      <c r="T238" s="57"/>
      <c r="U238" s="57"/>
      <c r="V238" s="28">
        <f t="shared" si="193"/>
        <v>0.36899999999999999</v>
      </c>
    </row>
    <row r="239" spans="1:101" ht="123" customHeight="1">
      <c r="A239" s="10"/>
      <c r="B239" s="52" t="s">
        <v>409</v>
      </c>
      <c r="C239" s="63" t="s">
        <v>199</v>
      </c>
      <c r="D239" s="96" t="s">
        <v>72</v>
      </c>
      <c r="E239" s="80" t="s">
        <v>408</v>
      </c>
      <c r="F239" s="21">
        <f t="shared" si="278"/>
        <v>2505862.1</v>
      </c>
      <c r="G239" s="57">
        <v>325762.09999999998</v>
      </c>
      <c r="H239" s="57">
        <v>2180100</v>
      </c>
      <c r="I239" s="57"/>
      <c r="J239" s="21">
        <f t="shared" si="282"/>
        <v>2505862.1</v>
      </c>
      <c r="K239" s="57">
        <v>325762.09999999998</v>
      </c>
      <c r="L239" s="57">
        <v>2180100</v>
      </c>
      <c r="M239" s="57"/>
      <c r="N239" s="21">
        <f t="shared" si="280"/>
        <v>0</v>
      </c>
      <c r="O239" s="57"/>
      <c r="P239" s="57"/>
      <c r="Q239" s="57"/>
      <c r="R239" s="21">
        <f t="shared" si="281"/>
        <v>0</v>
      </c>
      <c r="S239" s="57"/>
      <c r="T239" s="57"/>
      <c r="U239" s="57"/>
      <c r="V239" s="28">
        <f t="shared" si="193"/>
        <v>1</v>
      </c>
    </row>
    <row r="240" spans="1:101" s="102" customFormat="1" ht="73.5" customHeight="1">
      <c r="A240" s="7" t="s">
        <v>402</v>
      </c>
      <c r="B240" s="19" t="s">
        <v>404</v>
      </c>
      <c r="C240" s="27" t="s">
        <v>12</v>
      </c>
      <c r="D240" s="97" t="s">
        <v>12</v>
      </c>
      <c r="E240" s="77" t="s">
        <v>12</v>
      </c>
      <c r="F240" s="21">
        <f>G240+H240+I240</f>
        <v>327776.90000000002</v>
      </c>
      <c r="G240" s="21">
        <f>G243+G242</f>
        <v>9518.2999999999993</v>
      </c>
      <c r="H240" s="21">
        <f t="shared" ref="H240:I240" si="288">H243+H242</f>
        <v>318258.59999999998</v>
      </c>
      <c r="I240" s="21">
        <f t="shared" si="288"/>
        <v>0</v>
      </c>
      <c r="J240" s="21">
        <f t="shared" si="282"/>
        <v>7723.6</v>
      </c>
      <c r="K240" s="21">
        <f>K242+K243</f>
        <v>231.7</v>
      </c>
      <c r="L240" s="21">
        <f t="shared" ref="L240:M240" si="289">L242+L243</f>
        <v>7491.9</v>
      </c>
      <c r="M240" s="21">
        <f t="shared" si="289"/>
        <v>0</v>
      </c>
      <c r="N240" s="21">
        <f t="shared" si="280"/>
        <v>1500</v>
      </c>
      <c r="O240" s="21">
        <f>O243+O242</f>
        <v>0</v>
      </c>
      <c r="P240" s="21">
        <f t="shared" ref="P240:Q240" si="290">P243+P242</f>
        <v>1500</v>
      </c>
      <c r="Q240" s="21">
        <f t="shared" si="290"/>
        <v>0</v>
      </c>
      <c r="R240" s="21">
        <f t="shared" si="281"/>
        <v>0</v>
      </c>
      <c r="S240" s="21">
        <f>S242+S243</f>
        <v>0</v>
      </c>
      <c r="T240" s="21">
        <f t="shared" ref="T240:U240" si="291">T242+T243</f>
        <v>0</v>
      </c>
      <c r="U240" s="21">
        <f t="shared" si="291"/>
        <v>0</v>
      </c>
      <c r="V240" s="28">
        <f t="shared" si="193"/>
        <v>2.4E-2</v>
      </c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  <c r="AQ240" s="112"/>
      <c r="AR240" s="112"/>
      <c r="AS240" s="112"/>
      <c r="AT240" s="112"/>
      <c r="AU240" s="112"/>
      <c r="AV240" s="112"/>
      <c r="AW240" s="112"/>
      <c r="AX240" s="112"/>
      <c r="AY240" s="112"/>
      <c r="AZ240" s="112"/>
      <c r="BA240" s="112"/>
      <c r="BB240" s="112"/>
      <c r="BC240" s="112"/>
      <c r="BD240" s="112"/>
      <c r="BE240" s="112"/>
      <c r="BF240" s="112"/>
      <c r="BG240" s="112"/>
      <c r="BH240" s="112"/>
      <c r="BI240" s="112"/>
      <c r="BJ240" s="112"/>
      <c r="BK240" s="112"/>
      <c r="BL240" s="112"/>
      <c r="BM240" s="112"/>
      <c r="BN240" s="112"/>
      <c r="BO240" s="112"/>
      <c r="BP240" s="112"/>
      <c r="BQ240" s="112"/>
      <c r="BR240" s="112"/>
      <c r="BS240" s="112"/>
      <c r="BT240" s="112"/>
      <c r="BU240" s="112"/>
      <c r="BV240" s="112"/>
      <c r="BW240" s="112"/>
      <c r="BX240" s="112"/>
      <c r="BY240" s="112"/>
      <c r="BZ240" s="112"/>
      <c r="CA240" s="112"/>
      <c r="CB240" s="112"/>
      <c r="CC240" s="112"/>
      <c r="CD240" s="112"/>
      <c r="CE240" s="112"/>
      <c r="CF240" s="112"/>
      <c r="CG240" s="112"/>
      <c r="CH240" s="112"/>
      <c r="CI240" s="112"/>
      <c r="CJ240" s="112"/>
      <c r="CK240" s="112"/>
      <c r="CL240" s="112"/>
      <c r="CM240" s="112"/>
      <c r="CN240" s="112"/>
      <c r="CO240" s="112"/>
      <c r="CP240" s="112"/>
      <c r="CQ240" s="112"/>
      <c r="CR240" s="112"/>
      <c r="CS240" s="112"/>
      <c r="CT240" s="112"/>
      <c r="CU240" s="112"/>
      <c r="CV240" s="112"/>
      <c r="CW240" s="112"/>
    </row>
    <row r="241" spans="1:101" ht="19.5" customHeight="1">
      <c r="A241" s="10"/>
      <c r="B241" s="52" t="s">
        <v>14</v>
      </c>
      <c r="C241" s="63"/>
      <c r="D241" s="99"/>
      <c r="E241" s="80"/>
      <c r="F241" s="21"/>
      <c r="G241" s="57"/>
      <c r="H241" s="57"/>
      <c r="I241" s="57"/>
      <c r="J241" s="21"/>
      <c r="K241" s="57"/>
      <c r="L241" s="57"/>
      <c r="M241" s="57"/>
      <c r="N241" s="21"/>
      <c r="O241" s="57"/>
      <c r="P241" s="57"/>
      <c r="Q241" s="57"/>
      <c r="R241" s="21"/>
      <c r="S241" s="57"/>
      <c r="T241" s="57"/>
      <c r="U241" s="57"/>
      <c r="V241" s="28"/>
    </row>
    <row r="242" spans="1:101" ht="204" customHeight="1">
      <c r="A242" s="10"/>
      <c r="B242" s="52" t="s">
        <v>414</v>
      </c>
      <c r="C242" s="63" t="s">
        <v>192</v>
      </c>
      <c r="D242" s="99" t="s">
        <v>413</v>
      </c>
      <c r="E242" s="80" t="s">
        <v>412</v>
      </c>
      <c r="F242" s="21">
        <f>G242+H242+I242</f>
        <v>317276.90000000002</v>
      </c>
      <c r="G242" s="57">
        <v>9518.2999999999993</v>
      </c>
      <c r="H242" s="57">
        <v>307758.59999999998</v>
      </c>
      <c r="I242" s="57"/>
      <c r="J242" s="21">
        <f>K242+L242+M242</f>
        <v>7723.6</v>
      </c>
      <c r="K242" s="57">
        <v>231.7</v>
      </c>
      <c r="L242" s="57">
        <v>7491.9</v>
      </c>
      <c r="M242" s="57"/>
      <c r="N242" s="21">
        <f>O242+P242+Q242</f>
        <v>0</v>
      </c>
      <c r="O242" s="57"/>
      <c r="P242" s="57"/>
      <c r="Q242" s="57"/>
      <c r="R242" s="21">
        <f>S242+T242+U242</f>
        <v>0</v>
      </c>
      <c r="S242" s="57"/>
      <c r="T242" s="57"/>
      <c r="U242" s="57"/>
      <c r="V242" s="28">
        <f t="shared" ref="V242" si="292">J242/F242</f>
        <v>2.4E-2</v>
      </c>
    </row>
    <row r="243" spans="1:101" ht="66.75" customHeight="1">
      <c r="A243" s="10"/>
      <c r="B243" s="52" t="s">
        <v>405</v>
      </c>
      <c r="C243" s="63" t="s">
        <v>297</v>
      </c>
      <c r="D243" s="99" t="s">
        <v>298</v>
      </c>
      <c r="E243" s="80" t="s">
        <v>400</v>
      </c>
      <c r="F243" s="21">
        <f>G243+H243+I243</f>
        <v>10500</v>
      </c>
      <c r="G243" s="57"/>
      <c r="H243" s="57">
        <v>10500</v>
      </c>
      <c r="I243" s="57"/>
      <c r="J243" s="21">
        <f t="shared" si="282"/>
        <v>0</v>
      </c>
      <c r="K243" s="57"/>
      <c r="L243" s="57"/>
      <c r="M243" s="57"/>
      <c r="N243" s="21">
        <f t="shared" si="280"/>
        <v>1500</v>
      </c>
      <c r="O243" s="57"/>
      <c r="P243" s="57">
        <v>1500</v>
      </c>
      <c r="Q243" s="57"/>
      <c r="R243" s="21">
        <f t="shared" si="281"/>
        <v>0</v>
      </c>
      <c r="S243" s="57"/>
      <c r="T243" s="57"/>
      <c r="U243" s="57"/>
      <c r="V243" s="28">
        <f t="shared" ref="V243" si="293">J243/F243</f>
        <v>0</v>
      </c>
    </row>
    <row r="244" spans="1:101" s="102" customFormat="1" ht="101.25" customHeight="1">
      <c r="A244" s="7" t="s">
        <v>403</v>
      </c>
      <c r="B244" s="19" t="s">
        <v>396</v>
      </c>
      <c r="C244" s="27" t="s">
        <v>12</v>
      </c>
      <c r="D244" s="97" t="s">
        <v>12</v>
      </c>
      <c r="E244" s="77" t="s">
        <v>12</v>
      </c>
      <c r="F244" s="21">
        <f t="shared" si="278"/>
        <v>269712</v>
      </c>
      <c r="G244" s="21">
        <f>G246</f>
        <v>35062.6</v>
      </c>
      <c r="H244" s="21">
        <f t="shared" ref="H244:I244" si="294">H246</f>
        <v>234649.4</v>
      </c>
      <c r="I244" s="21">
        <f t="shared" si="294"/>
        <v>0</v>
      </c>
      <c r="J244" s="21">
        <f t="shared" si="282"/>
        <v>0</v>
      </c>
      <c r="K244" s="21">
        <f>K246</f>
        <v>0</v>
      </c>
      <c r="L244" s="21">
        <f t="shared" ref="L244:M244" si="295">L246</f>
        <v>0</v>
      </c>
      <c r="M244" s="21">
        <f t="shared" si="295"/>
        <v>0</v>
      </c>
      <c r="N244" s="21">
        <f t="shared" si="280"/>
        <v>0</v>
      </c>
      <c r="O244" s="21">
        <f>O246</f>
        <v>0</v>
      </c>
      <c r="P244" s="21">
        <f t="shared" ref="P244:Q244" si="296">P246</f>
        <v>0</v>
      </c>
      <c r="Q244" s="21">
        <f t="shared" si="296"/>
        <v>0</v>
      </c>
      <c r="R244" s="21">
        <f t="shared" si="281"/>
        <v>0</v>
      </c>
      <c r="S244" s="21">
        <f>S246</f>
        <v>0</v>
      </c>
      <c r="T244" s="21">
        <f t="shared" ref="T244:U244" si="297">T246</f>
        <v>0</v>
      </c>
      <c r="U244" s="21">
        <f t="shared" si="297"/>
        <v>0</v>
      </c>
      <c r="V244" s="28">
        <f t="shared" ref="V244:V246" si="298">J244/F244</f>
        <v>0</v>
      </c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  <c r="AQ244" s="112"/>
      <c r="AR244" s="112"/>
      <c r="AS244" s="112"/>
      <c r="AT244" s="112"/>
      <c r="AU244" s="112"/>
      <c r="AV244" s="112"/>
      <c r="AW244" s="112"/>
      <c r="AX244" s="112"/>
      <c r="AY244" s="112"/>
      <c r="AZ244" s="112"/>
      <c r="BA244" s="112"/>
      <c r="BB244" s="112"/>
      <c r="BC244" s="112"/>
      <c r="BD244" s="112"/>
      <c r="BE244" s="112"/>
      <c r="BF244" s="112"/>
      <c r="BG244" s="112"/>
      <c r="BH244" s="112"/>
      <c r="BI244" s="112"/>
      <c r="BJ244" s="112"/>
      <c r="BK244" s="112"/>
      <c r="BL244" s="112"/>
      <c r="BM244" s="112"/>
      <c r="BN244" s="112"/>
      <c r="BO244" s="112"/>
      <c r="BP244" s="112"/>
      <c r="BQ244" s="112"/>
      <c r="BR244" s="112"/>
      <c r="BS244" s="112"/>
      <c r="BT244" s="112"/>
      <c r="BU244" s="112"/>
      <c r="BV244" s="112"/>
      <c r="BW244" s="112"/>
      <c r="BX244" s="112"/>
      <c r="BY244" s="112"/>
      <c r="BZ244" s="112"/>
      <c r="CA244" s="112"/>
      <c r="CB244" s="112"/>
      <c r="CC244" s="112"/>
      <c r="CD244" s="112"/>
      <c r="CE244" s="112"/>
      <c r="CF244" s="112"/>
      <c r="CG244" s="112"/>
      <c r="CH244" s="112"/>
      <c r="CI244" s="112"/>
      <c r="CJ244" s="112"/>
      <c r="CK244" s="112"/>
      <c r="CL244" s="112"/>
      <c r="CM244" s="112"/>
      <c r="CN244" s="112"/>
      <c r="CO244" s="112"/>
      <c r="CP244" s="112"/>
      <c r="CQ244" s="112"/>
      <c r="CR244" s="112"/>
      <c r="CS244" s="112"/>
      <c r="CT244" s="112"/>
      <c r="CU244" s="112"/>
      <c r="CV244" s="112"/>
      <c r="CW244" s="112"/>
    </row>
    <row r="245" spans="1:101" ht="17.25" customHeight="1">
      <c r="A245" s="10"/>
      <c r="B245" s="52" t="s">
        <v>14</v>
      </c>
      <c r="C245" s="63"/>
      <c r="D245" s="99"/>
      <c r="E245" s="80"/>
      <c r="F245" s="21"/>
      <c r="G245" s="57"/>
      <c r="H245" s="57"/>
      <c r="I245" s="57"/>
      <c r="J245" s="21"/>
      <c r="K245" s="57"/>
      <c r="L245" s="57"/>
      <c r="M245" s="57"/>
      <c r="N245" s="21"/>
      <c r="O245" s="57"/>
      <c r="P245" s="57"/>
      <c r="Q245" s="57"/>
      <c r="R245" s="21"/>
      <c r="S245" s="57"/>
      <c r="T245" s="57"/>
      <c r="U245" s="57"/>
      <c r="V245" s="28"/>
    </row>
    <row r="246" spans="1:101" ht="114" customHeight="1">
      <c r="A246" s="10"/>
      <c r="B246" s="52" t="s">
        <v>397</v>
      </c>
      <c r="C246" s="63" t="s">
        <v>199</v>
      </c>
      <c r="D246" s="99" t="s">
        <v>72</v>
      </c>
      <c r="E246" s="80" t="s">
        <v>395</v>
      </c>
      <c r="F246" s="21">
        <f t="shared" si="278"/>
        <v>269712</v>
      </c>
      <c r="G246" s="57">
        <v>35062.6</v>
      </c>
      <c r="H246" s="57">
        <v>234649.4</v>
      </c>
      <c r="I246" s="57"/>
      <c r="J246" s="21">
        <f t="shared" si="282"/>
        <v>0</v>
      </c>
      <c r="K246" s="57"/>
      <c r="L246" s="57"/>
      <c r="M246" s="57"/>
      <c r="N246" s="21">
        <f t="shared" si="280"/>
        <v>0</v>
      </c>
      <c r="O246" s="57"/>
      <c r="P246" s="57"/>
      <c r="Q246" s="57"/>
      <c r="R246" s="21">
        <f t="shared" si="281"/>
        <v>0</v>
      </c>
      <c r="S246" s="57"/>
      <c r="T246" s="57"/>
      <c r="U246" s="57"/>
      <c r="V246" s="28">
        <f t="shared" si="298"/>
        <v>0</v>
      </c>
    </row>
    <row r="247" spans="1:101">
      <c r="B247" s="3" t="s">
        <v>349</v>
      </c>
    </row>
    <row r="248" spans="1:101" ht="16.5" customHeight="1">
      <c r="B248" s="92" t="s">
        <v>339</v>
      </c>
    </row>
    <row r="249" spans="1:101">
      <c r="B249" s="62"/>
      <c r="V249" s="1"/>
    </row>
    <row r="250" spans="1:101">
      <c r="V250" s="1"/>
    </row>
    <row r="251" spans="1:101" ht="22.15" customHeight="1">
      <c r="V251" s="1"/>
    </row>
    <row r="252" spans="1:101" ht="22.15" customHeight="1">
      <c r="V252" s="1"/>
    </row>
    <row r="253" spans="1:101" ht="22.15" customHeight="1">
      <c r="V253" s="1"/>
    </row>
    <row r="254" spans="1:101" ht="22.15" customHeight="1">
      <c r="V254" s="1"/>
    </row>
    <row r="255" spans="1:101" ht="21" customHeight="1">
      <c r="V255" s="1"/>
    </row>
    <row r="256" spans="1:101" ht="21" customHeight="1">
      <c r="V256" s="1"/>
    </row>
    <row r="257" spans="22:22" ht="21" customHeight="1">
      <c r="V257" s="1"/>
    </row>
    <row r="258" spans="22:22" ht="21" customHeight="1">
      <c r="V258" s="1"/>
    </row>
    <row r="259" spans="22:22" ht="17.45" customHeight="1">
      <c r="V259" s="1"/>
    </row>
    <row r="260" spans="22:22" ht="16.149999999999999" customHeight="1">
      <c r="V260" s="1"/>
    </row>
    <row r="261" spans="22:22" ht="17.45" customHeight="1">
      <c r="V261" s="1"/>
    </row>
    <row r="262" spans="22:22" ht="20.45" customHeight="1">
      <c r="V262" s="1"/>
    </row>
    <row r="263" spans="22:22" ht="16.149999999999999" customHeight="1">
      <c r="V263" s="1"/>
    </row>
    <row r="264" spans="22:22" ht="17.45" customHeight="1">
      <c r="V264" s="1"/>
    </row>
    <row r="265" spans="22:22" ht="17.45" customHeight="1">
      <c r="V265" s="1"/>
    </row>
    <row r="266" spans="22:22">
      <c r="V266" s="1"/>
    </row>
    <row r="267" spans="22:22">
      <c r="V267" s="1"/>
    </row>
    <row r="268" spans="22:22">
      <c r="V268" s="1"/>
    </row>
    <row r="269" spans="22:22">
      <c r="V269" s="1"/>
    </row>
    <row r="270" spans="22:22">
      <c r="V270" s="1"/>
    </row>
    <row r="271" spans="22:22">
      <c r="V271" s="1"/>
    </row>
    <row r="272" spans="22:22">
      <c r="V272" s="1"/>
    </row>
    <row r="273" spans="22:22">
      <c r="V273" s="1"/>
    </row>
    <row r="274" spans="22:22">
      <c r="V274" s="1"/>
    </row>
    <row r="275" spans="22:22">
      <c r="V275" s="1"/>
    </row>
    <row r="276" spans="22:22">
      <c r="V276" s="1"/>
    </row>
    <row r="277" spans="22:22">
      <c r="V277" s="1"/>
    </row>
    <row r="278" spans="22:22">
      <c r="V278" s="1"/>
    </row>
    <row r="279" spans="22:22">
      <c r="V279" s="1"/>
    </row>
    <row r="280" spans="22:22">
      <c r="V280" s="1"/>
    </row>
    <row r="281" spans="22:22">
      <c r="V281" s="1"/>
    </row>
    <row r="282" spans="22:22">
      <c r="V282" s="1"/>
    </row>
    <row r="283" spans="22:22">
      <c r="V283" s="1"/>
    </row>
  </sheetData>
  <customSheetViews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4"/>
    </customSheetView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2" manualBreakCount="2">
    <brk id="108" max="37" man="1"/>
    <brk id="123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2024-06-04T07:25:47Z</cp:lastPrinted>
  <dcterms:created xsi:type="dcterms:W3CDTF">2006-09-28T05:33:49Z</dcterms:created>
  <dcterms:modified xsi:type="dcterms:W3CDTF">2024-06-04T07:27:27Z</dcterms:modified>
</cp:coreProperties>
</file>