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540" yWindow="-30" windowWidth="17280" windowHeight="12720"/>
  </bookViews>
  <sheets>
    <sheet name="Лист1" sheetId="1" r:id="rId1"/>
  </sheets>
  <definedNames>
    <definedName name="_xlnm._FilterDatabase" localSheetId="0" hidden="1">Лист1!$A$11:$CW$249</definedName>
    <definedName name="Z_77984228_E82F_4F8D_9DE5_B74C2AD346E6_.wvu.FilterData" localSheetId="0" hidden="1">Лист1!$E$15:$E$249</definedName>
    <definedName name="Z_77984228_E82F_4F8D_9DE5_B74C2AD346E6_.wvu.PrintArea" localSheetId="0" hidden="1">Лист1!$A$5:$V$249</definedName>
    <definedName name="Z_77984228_E82F_4F8D_9DE5_B74C2AD346E6_.wvu.PrintTitles" localSheetId="0" hidden="1">Лист1!$8:$11</definedName>
    <definedName name="Z_8DBC8541_9868_41A7_9A9F_A27FC80CBA37_.wvu.FilterData" localSheetId="0" hidden="1">Лист1!$E$15:$E$249</definedName>
    <definedName name="Z_8DBC8541_9868_41A7_9A9F_A27FC80CBA37_.wvu.PrintArea" localSheetId="0" hidden="1">Лист1!$A$5:$V$249</definedName>
    <definedName name="Z_8DBC8541_9868_41A7_9A9F_A27FC80CBA37_.wvu.PrintTitles" localSheetId="0" hidden="1">Лист1!$8:$11</definedName>
    <definedName name="Z_BABD61A3_6A51_407B_8C81_60ED34B253AA_.wvu.FilterData" localSheetId="0" hidden="1">Лист1!$E$15:$E$249</definedName>
    <definedName name="Z_BABD61A3_6A51_407B_8C81_60ED34B253AA_.wvu.PrintArea" localSheetId="0" hidden="1">Лист1!$A$5:$V$249</definedName>
    <definedName name="Z_BABD61A3_6A51_407B_8C81_60ED34B253AA_.wvu.PrintTitles" localSheetId="0" hidden="1">Лист1!$8:$11</definedName>
    <definedName name="Z_BABD61A3_6A51_407B_8C81_60ED34B253AA_.wvu.Rows" localSheetId="0" hidden="1">Лист1!$189:$190</definedName>
    <definedName name="Z_CFE875CB_1045_45F7_825E_02100661E885_.wvu.FilterData" localSheetId="0" hidden="1">Лист1!$A$11:$V$249</definedName>
    <definedName name="Z_CFE875CB_1045_45F7_825E_02100661E885_.wvu.PrintArea" localSheetId="0" hidden="1">Лист1!$A$5:$V$249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FilterData" localSheetId="0" hidden="1">Лист1!$E$15:$E$249</definedName>
    <definedName name="Z_FE09AB06_1ECE_4486_BCA1_E9D85830708B_.wvu.PrintArea" localSheetId="0" hidden="1">Лист1!$A$1:$V$249</definedName>
    <definedName name="Z_FE09AB06_1ECE_4486_BCA1_E9D85830708B_.wvu.PrintTitles" localSheetId="0" hidden="1">Лист1!$8:$11</definedName>
    <definedName name="Z_FE09AB06_1ECE_4486_BCA1_E9D85830708B_.wvu.Rows" localSheetId="0" hidden="1">Лист1!$1:$4,Лист1!$188:$190</definedName>
    <definedName name="_xlnm.Print_Titles" localSheetId="0">Лист1!$8:$11</definedName>
    <definedName name="_xlnm.Print_Area" localSheetId="0">Лист1!$A$5:$V$249</definedName>
  </definedNames>
  <calcPr calcId="125725" fullPrecision="0"/>
  <customWorkbookViews>
    <customWorkbookView name="pvn - Личное представление" guid="{BABD61A3-6A51-407B-8C81-60ED34B253AA}" mergeInterval="0" personalView="1" maximized="1" xWindow="1" yWindow="1" windowWidth="1916" windowHeight="846" activeSheetId="1"/>
    <customWorkbookView name="cev - Личное представление" guid="{77984228-E82F-4F8D-9DE5-B74C2AD346E6}" mergeInterval="0" personalView="1" maximized="1" xWindow="1" yWindow="1" windowWidth="1916" windowHeight="800" activeSheetId="1"/>
    <customWorkbookView name="sgl - Личное представление" guid="{CFE875CB-1045-45F7-825E-02100661E885}" mergeInterval="0" personalView="1" maximized="1" xWindow="1" yWindow="1" windowWidth="1916" windowHeight="777" activeSheetId="1"/>
    <customWorkbookView name="nma - Личное представление" guid="{FE09AB06-1ECE-4486-BCA1-E9D85830708B}" mergeInterval="0" personalView="1" xWindow="-35" yWindow="316" windowWidth="1148" windowHeight="787" activeSheetId="1"/>
    <customWorkbookView name="gmp - Личное представление" guid="{8DBC8541-9868-41A7-9A9F-A27FC80CBA37}" mergeInterval="0" personalView="1" maximized="1" xWindow="1" yWindow="1" windowWidth="1916" windowHeight="845" activeSheetId="1"/>
  </customWorkbookViews>
</workbook>
</file>

<file path=xl/calcChain.xml><?xml version="1.0" encoding="utf-8"?>
<calcChain xmlns="http://schemas.openxmlformats.org/spreadsheetml/2006/main">
  <c r="F228" i="1"/>
  <c r="F41"/>
  <c r="F198"/>
  <c r="T241" l="1"/>
  <c r="U241"/>
  <c r="S241"/>
  <c r="P241"/>
  <c r="Q241"/>
  <c r="O241"/>
  <c r="L241"/>
  <c r="M241"/>
  <c r="K241"/>
  <c r="H241"/>
  <c r="I241"/>
  <c r="G241"/>
  <c r="G168"/>
  <c r="L21"/>
  <c r="M21"/>
  <c r="K21"/>
  <c r="R28"/>
  <c r="R26"/>
  <c r="N28"/>
  <c r="N26"/>
  <c r="J28"/>
  <c r="J26"/>
  <c r="F28"/>
  <c r="V28" s="1"/>
  <c r="F26"/>
  <c r="O21"/>
  <c r="G21"/>
  <c r="R24"/>
  <c r="N24"/>
  <c r="J24"/>
  <c r="F24"/>
  <c r="K101"/>
  <c r="V24" l="1"/>
  <c r="V26"/>
  <c r="S168"/>
  <c r="O168"/>
  <c r="K168"/>
  <c r="J27"/>
  <c r="R243"/>
  <c r="N243"/>
  <c r="J243"/>
  <c r="F243"/>
  <c r="F244"/>
  <c r="L37"/>
  <c r="T125"/>
  <c r="U125"/>
  <c r="S125"/>
  <c r="P125"/>
  <c r="Q125"/>
  <c r="O125"/>
  <c r="L125"/>
  <c r="M125"/>
  <c r="K125"/>
  <c r="H125"/>
  <c r="I125"/>
  <c r="G125"/>
  <c r="F129"/>
  <c r="V129" s="1"/>
  <c r="V228"/>
  <c r="V198"/>
  <c r="V243" l="1"/>
  <c r="F241"/>
  <c r="J125"/>
  <c r="G237"/>
  <c r="R244"/>
  <c r="N240"/>
  <c r="N244"/>
  <c r="J244"/>
  <c r="V244" s="1"/>
  <c r="G223"/>
  <c r="G218"/>
  <c r="G211"/>
  <c r="G200"/>
  <c r="G195"/>
  <c r="G183"/>
  <c r="G160"/>
  <c r="G149"/>
  <c r="G135"/>
  <c r="G120"/>
  <c r="G115"/>
  <c r="G101"/>
  <c r="G94"/>
  <c r="G90"/>
  <c r="G74"/>
  <c r="G62"/>
  <c r="G59"/>
  <c r="G53"/>
  <c r="G49"/>
  <c r="G45"/>
  <c r="G33"/>
  <c r="T223"/>
  <c r="U223"/>
  <c r="S223"/>
  <c r="P223"/>
  <c r="O223"/>
  <c r="L223"/>
  <c r="M223"/>
  <c r="K223"/>
  <c r="H223"/>
  <c r="I223"/>
  <c r="T245"/>
  <c r="U245"/>
  <c r="S245"/>
  <c r="P245"/>
  <c r="Q245"/>
  <c r="O245"/>
  <c r="L245"/>
  <c r="M245"/>
  <c r="K245"/>
  <c r="H245"/>
  <c r="I245"/>
  <c r="G245"/>
  <c r="R247"/>
  <c r="N247"/>
  <c r="J247"/>
  <c r="F247"/>
  <c r="T233"/>
  <c r="U233"/>
  <c r="S233"/>
  <c r="P233"/>
  <c r="Q233"/>
  <c r="O233"/>
  <c r="L233"/>
  <c r="M233"/>
  <c r="K233"/>
  <c r="H233"/>
  <c r="I233"/>
  <c r="G233"/>
  <c r="R163"/>
  <c r="N163"/>
  <c r="J163"/>
  <c r="F163"/>
  <c r="R154"/>
  <c r="N154"/>
  <c r="J154"/>
  <c r="F154"/>
  <c r="K149"/>
  <c r="T145"/>
  <c r="U145"/>
  <c r="S145"/>
  <c r="P145"/>
  <c r="Q145"/>
  <c r="O145"/>
  <c r="L145"/>
  <c r="M145"/>
  <c r="K145"/>
  <c r="H145"/>
  <c r="I145"/>
  <c r="G145"/>
  <c r="R147"/>
  <c r="N147"/>
  <c r="J147"/>
  <c r="F147"/>
  <c r="T135"/>
  <c r="U135"/>
  <c r="S135"/>
  <c r="P135"/>
  <c r="Q135"/>
  <c r="O135"/>
  <c r="L135"/>
  <c r="M135"/>
  <c r="K135"/>
  <c r="H135"/>
  <c r="I135"/>
  <c r="N139"/>
  <c r="J139"/>
  <c r="F139"/>
  <c r="H115"/>
  <c r="I115"/>
  <c r="L115"/>
  <c r="M115"/>
  <c r="K115"/>
  <c r="O115"/>
  <c r="Q115"/>
  <c r="P115"/>
  <c r="T115"/>
  <c r="U115"/>
  <c r="S115"/>
  <c r="R119"/>
  <c r="N119"/>
  <c r="J119"/>
  <c r="F119"/>
  <c r="R41"/>
  <c r="N41"/>
  <c r="J41"/>
  <c r="V41" s="1"/>
  <c r="M37"/>
  <c r="K37"/>
  <c r="G37"/>
  <c r="H37"/>
  <c r="J39"/>
  <c r="P37"/>
  <c r="Q37"/>
  <c r="O37"/>
  <c r="N39"/>
  <c r="T37"/>
  <c r="U37"/>
  <c r="S37"/>
  <c r="R39"/>
  <c r="F39"/>
  <c r="I37"/>
  <c r="R85"/>
  <c r="R86"/>
  <c r="N85"/>
  <c r="N86"/>
  <c r="J85"/>
  <c r="J86"/>
  <c r="F86"/>
  <c r="F85"/>
  <c r="R83"/>
  <c r="N83"/>
  <c r="J83"/>
  <c r="F83"/>
  <c r="R79"/>
  <c r="N79"/>
  <c r="J79"/>
  <c r="F79"/>
  <c r="R29"/>
  <c r="N29"/>
  <c r="J29"/>
  <c r="F29"/>
  <c r="T104"/>
  <c r="U104"/>
  <c r="S104"/>
  <c r="P104"/>
  <c r="Q104"/>
  <c r="O104"/>
  <c r="L104"/>
  <c r="M104"/>
  <c r="K104"/>
  <c r="H104"/>
  <c r="I104"/>
  <c r="G104"/>
  <c r="R106"/>
  <c r="N106"/>
  <c r="J106"/>
  <c r="F106"/>
  <c r="R71"/>
  <c r="N71"/>
  <c r="J71"/>
  <c r="F71"/>
  <c r="T62"/>
  <c r="U62"/>
  <c r="S62"/>
  <c r="P62"/>
  <c r="Q62"/>
  <c r="O62"/>
  <c r="L62"/>
  <c r="M62"/>
  <c r="K62"/>
  <c r="H62"/>
  <c r="I62"/>
  <c r="R72"/>
  <c r="N72"/>
  <c r="J72"/>
  <c r="F72"/>
  <c r="R66"/>
  <c r="N66"/>
  <c r="J66"/>
  <c r="F66"/>
  <c r="T200"/>
  <c r="U200"/>
  <c r="S200"/>
  <c r="P200"/>
  <c r="Q200"/>
  <c r="O200"/>
  <c r="L200"/>
  <c r="M200"/>
  <c r="K200"/>
  <c r="H200"/>
  <c r="I200"/>
  <c r="R209"/>
  <c r="N209"/>
  <c r="J209"/>
  <c r="F209"/>
  <c r="R214"/>
  <c r="N214"/>
  <c r="J214"/>
  <c r="F214"/>
  <c r="V119" l="1"/>
  <c r="V247"/>
  <c r="V163"/>
  <c r="V29"/>
  <c r="J37"/>
  <c r="V85"/>
  <c r="V72"/>
  <c r="V71"/>
  <c r="R241"/>
  <c r="N241"/>
  <c r="J241"/>
  <c r="G236"/>
  <c r="V79"/>
  <c r="V83"/>
  <c r="V214"/>
  <c r="V66"/>
  <c r="N104"/>
  <c r="V86"/>
  <c r="G44"/>
  <c r="R245"/>
  <c r="N245"/>
  <c r="J245"/>
  <c r="F245"/>
  <c r="V139"/>
  <c r="V209"/>
  <c r="V147"/>
  <c r="J145"/>
  <c r="V154"/>
  <c r="R145"/>
  <c r="N145"/>
  <c r="F145"/>
  <c r="V145" s="1"/>
  <c r="V39"/>
  <c r="V106"/>
  <c r="R104"/>
  <c r="J104"/>
  <c r="F104"/>
  <c r="V241" l="1"/>
  <c r="V245"/>
  <c r="V104"/>
  <c r="R227" l="1"/>
  <c r="Q223"/>
  <c r="N227"/>
  <c r="J227"/>
  <c r="F227"/>
  <c r="S229"/>
  <c r="R226"/>
  <c r="N226"/>
  <c r="J226"/>
  <c r="F226"/>
  <c r="T237"/>
  <c r="T236" s="1"/>
  <c r="U237"/>
  <c r="U236" s="1"/>
  <c r="S237"/>
  <c r="P237"/>
  <c r="P236" s="1"/>
  <c r="Q237"/>
  <c r="Q236" s="1"/>
  <c r="O237"/>
  <c r="O236" s="1"/>
  <c r="L237"/>
  <c r="L236" s="1"/>
  <c r="M237"/>
  <c r="M236" s="1"/>
  <c r="K237"/>
  <c r="K236" s="1"/>
  <c r="H237"/>
  <c r="H236" s="1"/>
  <c r="I237"/>
  <c r="I236" s="1"/>
  <c r="F239"/>
  <c r="F240"/>
  <c r="R239"/>
  <c r="R240"/>
  <c r="N239"/>
  <c r="J239"/>
  <c r="J240"/>
  <c r="R235"/>
  <c r="N235"/>
  <c r="J235"/>
  <c r="F235"/>
  <c r="U232"/>
  <c r="S232"/>
  <c r="O232"/>
  <c r="L232"/>
  <c r="M232"/>
  <c r="K232"/>
  <c r="H232"/>
  <c r="I232"/>
  <c r="G232"/>
  <c r="P232"/>
  <c r="Q232"/>
  <c r="F220"/>
  <c r="T232"/>
  <c r="T149"/>
  <c r="U149"/>
  <c r="S149"/>
  <c r="Q149"/>
  <c r="P149"/>
  <c r="O149"/>
  <c r="M149"/>
  <c r="L149"/>
  <c r="I149"/>
  <c r="H149"/>
  <c r="R155"/>
  <c r="N155"/>
  <c r="J155"/>
  <c r="F155"/>
  <c r="K132"/>
  <c r="V226" l="1"/>
  <c r="V239"/>
  <c r="V235"/>
  <c r="V227"/>
  <c r="V240"/>
  <c r="R237"/>
  <c r="S236"/>
  <c r="R236" s="1"/>
  <c r="N237"/>
  <c r="J237"/>
  <c r="F237"/>
  <c r="N236"/>
  <c r="J236"/>
  <c r="F236"/>
  <c r="R233"/>
  <c r="N233"/>
  <c r="J233"/>
  <c r="F233"/>
  <c r="R232"/>
  <c r="N232"/>
  <c r="J232"/>
  <c r="F232"/>
  <c r="V155"/>
  <c r="F149"/>
  <c r="V237" l="1"/>
  <c r="V236"/>
  <c r="V233"/>
  <c r="V232"/>
  <c r="F17"/>
  <c r="R42"/>
  <c r="N42"/>
  <c r="J42"/>
  <c r="F42"/>
  <c r="R40"/>
  <c r="N40"/>
  <c r="J40"/>
  <c r="F40"/>
  <c r="G15"/>
  <c r="G13" s="1"/>
  <c r="V40" l="1"/>
  <c r="V42"/>
  <c r="F37"/>
  <c r="L15"/>
  <c r="K15"/>
  <c r="I168"/>
  <c r="M53" l="1"/>
  <c r="K53"/>
  <c r="J58"/>
  <c r="T53"/>
  <c r="U53"/>
  <c r="S53"/>
  <c r="P53"/>
  <c r="Q53"/>
  <c r="O53"/>
  <c r="I53"/>
  <c r="H53"/>
  <c r="L53"/>
  <c r="R128"/>
  <c r="N128"/>
  <c r="J128"/>
  <c r="F128"/>
  <c r="O160"/>
  <c r="K160"/>
  <c r="R206"/>
  <c r="N206"/>
  <c r="J206"/>
  <c r="F206"/>
  <c r="V206" l="1"/>
  <c r="V128"/>
  <c r="P168"/>
  <c r="L168"/>
  <c r="T168"/>
  <c r="U168"/>
  <c r="Q168"/>
  <c r="M168"/>
  <c r="H168"/>
  <c r="R182"/>
  <c r="N182"/>
  <c r="J182"/>
  <c r="F182"/>
  <c r="H120"/>
  <c r="K120"/>
  <c r="J124"/>
  <c r="F124"/>
  <c r="V182" l="1"/>
  <c r="F58"/>
  <c r="V58" s="1"/>
  <c r="J180"/>
  <c r="J170"/>
  <c r="J162"/>
  <c r="J158"/>
  <c r="J151"/>
  <c r="J122"/>
  <c r="J117"/>
  <c r="J113"/>
  <c r="J93"/>
  <c r="J92"/>
  <c r="J61"/>
  <c r="J52"/>
  <c r="J51"/>
  <c r="J48"/>
  <c r="J47"/>
  <c r="J178"/>
  <c r="J177"/>
  <c r="J103"/>
  <c r="J100"/>
  <c r="J99"/>
  <c r="J98"/>
  <c r="J97"/>
  <c r="J96"/>
  <c r="J70"/>
  <c r="J69"/>
  <c r="J67"/>
  <c r="J65"/>
  <c r="J64"/>
  <c r="J68"/>
  <c r="H74" l="1"/>
  <c r="M74"/>
  <c r="L74"/>
  <c r="K74"/>
  <c r="N140"/>
  <c r="R140"/>
  <c r="J140"/>
  <c r="F140"/>
  <c r="J57"/>
  <c r="F57"/>
  <c r="R18"/>
  <c r="N18"/>
  <c r="J18"/>
  <c r="F18"/>
  <c r="V140" l="1"/>
  <c r="V57"/>
  <c r="F53"/>
  <c r="V18"/>
  <c r="J135"/>
  <c r="F223"/>
  <c r="T229"/>
  <c r="U229"/>
  <c r="P229"/>
  <c r="Q229"/>
  <c r="O229"/>
  <c r="L229"/>
  <c r="M229"/>
  <c r="K229"/>
  <c r="J231"/>
  <c r="H229"/>
  <c r="I229"/>
  <c r="G229"/>
  <c r="F231"/>
  <c r="N231"/>
  <c r="R231"/>
  <c r="O94"/>
  <c r="K94"/>
  <c r="R225"/>
  <c r="N225"/>
  <c r="J225"/>
  <c r="G217"/>
  <c r="F225"/>
  <c r="F221"/>
  <c r="M222" l="1"/>
  <c r="P222"/>
  <c r="O222"/>
  <c r="U222"/>
  <c r="L222"/>
  <c r="S222"/>
  <c r="H222"/>
  <c r="Q222"/>
  <c r="K222"/>
  <c r="T222"/>
  <c r="G222"/>
  <c r="I222"/>
  <c r="J229"/>
  <c r="R229"/>
  <c r="N229"/>
  <c r="F229"/>
  <c r="V231"/>
  <c r="V225"/>
  <c r="N223"/>
  <c r="R223"/>
  <c r="J223"/>
  <c r="L111"/>
  <c r="M111"/>
  <c r="K111"/>
  <c r="J111"/>
  <c r="I74"/>
  <c r="R77"/>
  <c r="N77"/>
  <c r="J77"/>
  <c r="F77"/>
  <c r="F222" l="1"/>
  <c r="J222"/>
  <c r="N222"/>
  <c r="R222"/>
  <c r="V229"/>
  <c r="V77"/>
  <c r="V223"/>
  <c r="O120"/>
  <c r="R174"/>
  <c r="N174"/>
  <c r="J173"/>
  <c r="J174"/>
  <c r="F174"/>
  <c r="R56"/>
  <c r="N56"/>
  <c r="J56"/>
  <c r="J55"/>
  <c r="F56"/>
  <c r="J53" l="1"/>
  <c r="V222"/>
  <c r="V56"/>
  <c r="V174"/>
  <c r="F120"/>
  <c r="S74"/>
  <c r="O74"/>
  <c r="J76"/>
  <c r="J78"/>
  <c r="J80"/>
  <c r="J81"/>
  <c r="J82"/>
  <c r="J84"/>
  <c r="J87"/>
  <c r="J88"/>
  <c r="J89"/>
  <c r="R88"/>
  <c r="N88"/>
  <c r="F88"/>
  <c r="T211"/>
  <c r="U211"/>
  <c r="S211"/>
  <c r="R216"/>
  <c r="P211"/>
  <c r="Q211"/>
  <c r="O211"/>
  <c r="L211"/>
  <c r="M211"/>
  <c r="K211"/>
  <c r="H211"/>
  <c r="I211"/>
  <c r="N216"/>
  <c r="J216"/>
  <c r="F216"/>
  <c r="M15"/>
  <c r="V53" l="1"/>
  <c r="V216"/>
  <c r="V88"/>
  <c r="R211"/>
  <c r="J211"/>
  <c r="J43"/>
  <c r="J35"/>
  <c r="J36"/>
  <c r="K33"/>
  <c r="J25"/>
  <c r="J30"/>
  <c r="J31"/>
  <c r="J32"/>
  <c r="J23"/>
  <c r="F23"/>
  <c r="J19"/>
  <c r="J20"/>
  <c r="J17"/>
  <c r="J15"/>
  <c r="V23" l="1"/>
  <c r="V17"/>
  <c r="J21"/>
  <c r="K13"/>
  <c r="K45"/>
  <c r="J130"/>
  <c r="J127"/>
  <c r="F127"/>
  <c r="L141"/>
  <c r="M141"/>
  <c r="K141"/>
  <c r="K131" s="1"/>
  <c r="V127" l="1"/>
  <c r="J143"/>
  <c r="J144"/>
  <c r="J137"/>
  <c r="J141"/>
  <c r="I141"/>
  <c r="R122" l="1"/>
  <c r="N122"/>
  <c r="F122"/>
  <c r="V122" s="1"/>
  <c r="T15"/>
  <c r="U15"/>
  <c r="S15"/>
  <c r="P15"/>
  <c r="Q15"/>
  <c r="O15"/>
  <c r="H15"/>
  <c r="R17"/>
  <c r="N17"/>
  <c r="T21"/>
  <c r="U21"/>
  <c r="S21"/>
  <c r="P21"/>
  <c r="Q21"/>
  <c r="H21"/>
  <c r="I21"/>
  <c r="I15"/>
  <c r="R170"/>
  <c r="N170"/>
  <c r="F170"/>
  <c r="V170" s="1"/>
  <c r="T156"/>
  <c r="U156"/>
  <c r="S156"/>
  <c r="P156"/>
  <c r="Q156"/>
  <c r="O156"/>
  <c r="H156"/>
  <c r="I156"/>
  <c r="K156"/>
  <c r="L156"/>
  <c r="M156"/>
  <c r="G156"/>
  <c r="F158"/>
  <c r="V158" s="1"/>
  <c r="N158"/>
  <c r="R158"/>
  <c r="N151"/>
  <c r="F151"/>
  <c r="V151" s="1"/>
  <c r="U141"/>
  <c r="T141"/>
  <c r="S141"/>
  <c r="Q141"/>
  <c r="P141"/>
  <c r="O141"/>
  <c r="R144"/>
  <c r="R143"/>
  <c r="N144"/>
  <c r="N143"/>
  <c r="G141"/>
  <c r="H141"/>
  <c r="F144"/>
  <c r="V144" s="1"/>
  <c r="F143"/>
  <c r="V143" s="1"/>
  <c r="T120"/>
  <c r="U120"/>
  <c r="S120"/>
  <c r="P120"/>
  <c r="Q120"/>
  <c r="R117"/>
  <c r="N117"/>
  <c r="F117"/>
  <c r="V117" s="1"/>
  <c r="R43"/>
  <c r="N43"/>
  <c r="F43"/>
  <c r="V43" s="1"/>
  <c r="R180"/>
  <c r="N180"/>
  <c r="F180"/>
  <c r="V180" s="1"/>
  <c r="R177"/>
  <c r="R178"/>
  <c r="N178"/>
  <c r="N177"/>
  <c r="F177"/>
  <c r="V177" s="1"/>
  <c r="F178"/>
  <c r="V178" s="1"/>
  <c r="R173"/>
  <c r="F173"/>
  <c r="V173" s="1"/>
  <c r="N173"/>
  <c r="F175"/>
  <c r="J175"/>
  <c r="N175"/>
  <c r="R175"/>
  <c r="T160"/>
  <c r="U160"/>
  <c r="S160"/>
  <c r="P160"/>
  <c r="Q160"/>
  <c r="H160"/>
  <c r="I160"/>
  <c r="R162"/>
  <c r="N162"/>
  <c r="F162"/>
  <c r="V162" s="1"/>
  <c r="R137"/>
  <c r="N137"/>
  <c r="F137"/>
  <c r="V137" s="1"/>
  <c r="F138"/>
  <c r="J138"/>
  <c r="N138"/>
  <c r="R138"/>
  <c r="R130"/>
  <c r="N130"/>
  <c r="F130"/>
  <c r="V130" s="1"/>
  <c r="T74"/>
  <c r="U74"/>
  <c r="P74"/>
  <c r="Q74"/>
  <c r="R89"/>
  <c r="N89"/>
  <c r="F89"/>
  <c r="V89" s="1"/>
  <c r="R98"/>
  <c r="R99"/>
  <c r="R100"/>
  <c r="N98"/>
  <c r="N99"/>
  <c r="N100"/>
  <c r="F98"/>
  <c r="V98" s="1"/>
  <c r="F99"/>
  <c r="V99" s="1"/>
  <c r="F100"/>
  <c r="V100" s="1"/>
  <c r="H94"/>
  <c r="I94"/>
  <c r="P94"/>
  <c r="Q94"/>
  <c r="T94"/>
  <c r="S94"/>
  <c r="R96"/>
  <c r="F96"/>
  <c r="V96" s="1"/>
  <c r="N96"/>
  <c r="R93"/>
  <c r="N93"/>
  <c r="F93"/>
  <c r="V93" s="1"/>
  <c r="R84"/>
  <c r="N84"/>
  <c r="F84"/>
  <c r="V84" s="1"/>
  <c r="R80"/>
  <c r="N80"/>
  <c r="F80"/>
  <c r="V80" s="1"/>
  <c r="R78"/>
  <c r="N78"/>
  <c r="F78"/>
  <c r="V78" s="1"/>
  <c r="R19"/>
  <c r="R20"/>
  <c r="N19"/>
  <c r="N20"/>
  <c r="F19"/>
  <c r="V19" s="1"/>
  <c r="F20"/>
  <c r="V20" s="1"/>
  <c r="L123"/>
  <c r="L120" s="1"/>
  <c r="S108"/>
  <c r="T108"/>
  <c r="O108"/>
  <c r="P108"/>
  <c r="O45"/>
  <c r="P45"/>
  <c r="S45"/>
  <c r="T45"/>
  <c r="L45"/>
  <c r="M45"/>
  <c r="V175" l="1"/>
  <c r="F15"/>
  <c r="H114"/>
  <c r="V138"/>
  <c r="J120"/>
  <c r="V120" s="1"/>
  <c r="F125"/>
  <c r="I114"/>
  <c r="F21"/>
  <c r="V21" s="1"/>
  <c r="N21"/>
  <c r="R37"/>
  <c r="R21"/>
  <c r="F141"/>
  <c r="V141" s="1"/>
  <c r="R141"/>
  <c r="N141"/>
  <c r="V37"/>
  <c r="N37"/>
  <c r="J118"/>
  <c r="J123"/>
  <c r="J45"/>
  <c r="L132"/>
  <c r="L131" l="1"/>
  <c r="R153"/>
  <c r="N153"/>
  <c r="J153"/>
  <c r="F153"/>
  <c r="V153" l="1"/>
  <c r="F70"/>
  <c r="V70" s="1"/>
  <c r="N70"/>
  <c r="R70"/>
  <c r="F87" l="1"/>
  <c r="V87" s="1"/>
  <c r="N87"/>
  <c r="R87"/>
  <c r="L59" l="1"/>
  <c r="K59"/>
  <c r="R202" l="1"/>
  <c r="R203"/>
  <c r="R204"/>
  <c r="R205"/>
  <c r="R207"/>
  <c r="N202"/>
  <c r="N203"/>
  <c r="N204"/>
  <c r="N205"/>
  <c r="N207"/>
  <c r="J202"/>
  <c r="J203"/>
  <c r="J204"/>
  <c r="J205"/>
  <c r="J207"/>
  <c r="F202"/>
  <c r="F203"/>
  <c r="F204"/>
  <c r="F205"/>
  <c r="F207"/>
  <c r="G192"/>
  <c r="T188"/>
  <c r="U188"/>
  <c r="S188"/>
  <c r="P188"/>
  <c r="Q188"/>
  <c r="O188"/>
  <c r="L188"/>
  <c r="M188"/>
  <c r="K188"/>
  <c r="H188"/>
  <c r="I188"/>
  <c r="G188"/>
  <c r="R190"/>
  <c r="N190"/>
  <c r="J190"/>
  <c r="F190"/>
  <c r="R171"/>
  <c r="N171"/>
  <c r="J171"/>
  <c r="F171"/>
  <c r="J149"/>
  <c r="V149" s="1"/>
  <c r="N165"/>
  <c r="R165"/>
  <c r="J165"/>
  <c r="F165"/>
  <c r="R152"/>
  <c r="N152"/>
  <c r="J152"/>
  <c r="F152"/>
  <c r="T132"/>
  <c r="T131" s="1"/>
  <c r="U132"/>
  <c r="U131" s="1"/>
  <c r="S132"/>
  <c r="S131" s="1"/>
  <c r="P132"/>
  <c r="P131" s="1"/>
  <c r="Q132"/>
  <c r="Q131" s="1"/>
  <c r="O132"/>
  <c r="O131" s="1"/>
  <c r="R134"/>
  <c r="M132"/>
  <c r="M131" s="1"/>
  <c r="H132"/>
  <c r="I132"/>
  <c r="I131" s="1"/>
  <c r="G132"/>
  <c r="G131" s="1"/>
  <c r="R127"/>
  <c r="N127"/>
  <c r="R118"/>
  <c r="N118"/>
  <c r="L114"/>
  <c r="K114"/>
  <c r="F118"/>
  <c r="V118" s="1"/>
  <c r="T111"/>
  <c r="U111"/>
  <c r="S111"/>
  <c r="U108"/>
  <c r="Q108"/>
  <c r="R110"/>
  <c r="N110"/>
  <c r="J110"/>
  <c r="L108"/>
  <c r="M108"/>
  <c r="K108"/>
  <c r="H108"/>
  <c r="I108"/>
  <c r="G108"/>
  <c r="F110"/>
  <c r="O59"/>
  <c r="T59"/>
  <c r="S59"/>
  <c r="P59"/>
  <c r="H131" l="1"/>
  <c r="V171"/>
  <c r="V190"/>
  <c r="V204"/>
  <c r="V205"/>
  <c r="V207"/>
  <c r="V202"/>
  <c r="V110"/>
  <c r="V152"/>
  <c r="V165"/>
  <c r="V203"/>
  <c r="J74"/>
  <c r="N188"/>
  <c r="F188"/>
  <c r="J188"/>
  <c r="U114"/>
  <c r="G114"/>
  <c r="Q114"/>
  <c r="U107"/>
  <c r="T107"/>
  <c r="S107"/>
  <c r="N74"/>
  <c r="F64"/>
  <c r="V64" s="1"/>
  <c r="R55"/>
  <c r="R53" s="1"/>
  <c r="R67"/>
  <c r="R68"/>
  <c r="N67"/>
  <c r="N68"/>
  <c r="F67"/>
  <c r="V67" s="1"/>
  <c r="F68"/>
  <c r="V68" s="1"/>
  <c r="F69"/>
  <c r="V69" s="1"/>
  <c r="N69"/>
  <c r="R69"/>
  <c r="H59"/>
  <c r="I59"/>
  <c r="R64"/>
  <c r="R65"/>
  <c r="N64"/>
  <c r="N65"/>
  <c r="F65"/>
  <c r="V65" s="1"/>
  <c r="V188" l="1"/>
  <c r="F59"/>
  <c r="F62"/>
  <c r="R62"/>
  <c r="J62"/>
  <c r="N62"/>
  <c r="V62" l="1"/>
  <c r="F181" l="1"/>
  <c r="J181"/>
  <c r="N181"/>
  <c r="R181"/>
  <c r="V181" l="1"/>
  <c r="F35"/>
  <c r="V35" s="1"/>
  <c r="H33"/>
  <c r="H13" s="1"/>
  <c r="P111" l="1"/>
  <c r="P107" s="1"/>
  <c r="Q111"/>
  <c r="Q107" s="1"/>
  <c r="O111"/>
  <c r="O107" s="1"/>
  <c r="L107"/>
  <c r="M107"/>
  <c r="K107"/>
  <c r="H111"/>
  <c r="H107" s="1"/>
  <c r="I111"/>
  <c r="I107" s="1"/>
  <c r="F113"/>
  <c r="V113" s="1"/>
  <c r="N113"/>
  <c r="R113"/>
  <c r="G111" l="1"/>
  <c r="G107" s="1"/>
  <c r="F81" l="1"/>
  <c r="V81" s="1"/>
  <c r="N81"/>
  <c r="R81"/>
  <c r="F176" l="1"/>
  <c r="J176"/>
  <c r="N176"/>
  <c r="R176"/>
  <c r="U195"/>
  <c r="Q195"/>
  <c r="L195"/>
  <c r="M195"/>
  <c r="K195"/>
  <c r="I195"/>
  <c r="F197"/>
  <c r="J197"/>
  <c r="N197"/>
  <c r="R197"/>
  <c r="V176" l="1"/>
  <c r="V197"/>
  <c r="T195"/>
  <c r="O195"/>
  <c r="S195"/>
  <c r="P195"/>
  <c r="H195"/>
  <c r="F195" l="1"/>
  <c r="F123" l="1"/>
  <c r="V123" s="1"/>
  <c r="R221"/>
  <c r="R220"/>
  <c r="R215"/>
  <c r="R213"/>
  <c r="R208"/>
  <c r="R199"/>
  <c r="R194"/>
  <c r="R187"/>
  <c r="R186"/>
  <c r="R185"/>
  <c r="R179"/>
  <c r="R172"/>
  <c r="R166"/>
  <c r="R164"/>
  <c r="R159"/>
  <c r="R123"/>
  <c r="R103"/>
  <c r="R97"/>
  <c r="R92"/>
  <c r="R82"/>
  <c r="R76"/>
  <c r="R61"/>
  <c r="R52"/>
  <c r="R51"/>
  <c r="R48"/>
  <c r="R47"/>
  <c r="R36"/>
  <c r="R35"/>
  <c r="R32"/>
  <c r="R31"/>
  <c r="R30"/>
  <c r="R27"/>
  <c r="R25"/>
  <c r="R23"/>
  <c r="U218"/>
  <c r="U217" s="1"/>
  <c r="U210"/>
  <c r="U192"/>
  <c r="U183"/>
  <c r="U101"/>
  <c r="U94"/>
  <c r="U90"/>
  <c r="U59"/>
  <c r="U49"/>
  <c r="U45"/>
  <c r="U33"/>
  <c r="U13" s="1"/>
  <c r="N221"/>
  <c r="N220"/>
  <c r="N215"/>
  <c r="N213"/>
  <c r="N208"/>
  <c r="N199"/>
  <c r="N194"/>
  <c r="N187"/>
  <c r="N186"/>
  <c r="N185"/>
  <c r="N179"/>
  <c r="N172"/>
  <c r="N166"/>
  <c r="N164"/>
  <c r="N159"/>
  <c r="N134"/>
  <c r="N123"/>
  <c r="N103"/>
  <c r="N97"/>
  <c r="N92"/>
  <c r="N82"/>
  <c r="N76"/>
  <c r="N61"/>
  <c r="N55"/>
  <c r="N53" s="1"/>
  <c r="N52"/>
  <c r="N51"/>
  <c r="N48"/>
  <c r="N47"/>
  <c r="N36"/>
  <c r="N35"/>
  <c r="N32"/>
  <c r="N31"/>
  <c r="N30"/>
  <c r="N27"/>
  <c r="N25"/>
  <c r="N23"/>
  <c r="Q218"/>
  <c r="Q217" s="1"/>
  <c r="Q210"/>
  <c r="Q192"/>
  <c r="Q183"/>
  <c r="Q101"/>
  <c r="Q90"/>
  <c r="Q59"/>
  <c r="Q49"/>
  <c r="Q45"/>
  <c r="Q33"/>
  <c r="Q13" s="1"/>
  <c r="J221"/>
  <c r="J220"/>
  <c r="M218"/>
  <c r="M217" s="1"/>
  <c r="L218"/>
  <c r="L217" s="1"/>
  <c r="K218"/>
  <c r="J215"/>
  <c r="J213"/>
  <c r="M210"/>
  <c r="L210"/>
  <c r="K210"/>
  <c r="J208"/>
  <c r="J200" s="1"/>
  <c r="J199"/>
  <c r="J194"/>
  <c r="M192"/>
  <c r="L192"/>
  <c r="K192"/>
  <c r="J187"/>
  <c r="J186"/>
  <c r="J185"/>
  <c r="M183"/>
  <c r="M167" s="1"/>
  <c r="L183"/>
  <c r="L167" s="1"/>
  <c r="K183"/>
  <c r="K167" s="1"/>
  <c r="J179"/>
  <c r="J172"/>
  <c r="J166"/>
  <c r="J164"/>
  <c r="M160"/>
  <c r="L160"/>
  <c r="J159"/>
  <c r="J134"/>
  <c r="M101"/>
  <c r="L101"/>
  <c r="M94"/>
  <c r="L94"/>
  <c r="M90"/>
  <c r="L90"/>
  <c r="K90"/>
  <c r="M59"/>
  <c r="M49"/>
  <c r="L49"/>
  <c r="K49"/>
  <c r="M33"/>
  <c r="M13" s="1"/>
  <c r="L33"/>
  <c r="L13" s="1"/>
  <c r="F25"/>
  <c r="V25" s="1"/>
  <c r="F27"/>
  <c r="V27" s="1"/>
  <c r="F30"/>
  <c r="V30" s="1"/>
  <c r="F31"/>
  <c r="V31" s="1"/>
  <c r="F32"/>
  <c r="V32" s="1"/>
  <c r="F36"/>
  <c r="V36" s="1"/>
  <c r="F47"/>
  <c r="V47" s="1"/>
  <c r="F48"/>
  <c r="V48" s="1"/>
  <c r="F51"/>
  <c r="V51" s="1"/>
  <c r="F52"/>
  <c r="V52" s="1"/>
  <c r="F55"/>
  <c r="V55" s="1"/>
  <c r="F61"/>
  <c r="V61" s="1"/>
  <c r="F76"/>
  <c r="V76" s="1"/>
  <c r="F82"/>
  <c r="V82" s="1"/>
  <c r="F92"/>
  <c r="V92" s="1"/>
  <c r="F97"/>
  <c r="V97" s="1"/>
  <c r="F103"/>
  <c r="V103" s="1"/>
  <c r="F134"/>
  <c r="F159"/>
  <c r="F164"/>
  <c r="F166"/>
  <c r="F172"/>
  <c r="F179"/>
  <c r="F185"/>
  <c r="F186"/>
  <c r="F187"/>
  <c r="F194"/>
  <c r="F199"/>
  <c r="F208"/>
  <c r="F213"/>
  <c r="F215"/>
  <c r="I218"/>
  <c r="I217" s="1"/>
  <c r="I210"/>
  <c r="I192"/>
  <c r="I183"/>
  <c r="I167" s="1"/>
  <c r="I101"/>
  <c r="I90"/>
  <c r="I49"/>
  <c r="I45"/>
  <c r="I33"/>
  <c r="I13" s="1"/>
  <c r="L73" l="1"/>
  <c r="K73"/>
  <c r="M73"/>
  <c r="I73"/>
  <c r="U73"/>
  <c r="Q73"/>
  <c r="J131"/>
  <c r="K217"/>
  <c r="J218"/>
  <c r="V166"/>
  <c r="V187"/>
  <c r="V194"/>
  <c r="V221"/>
  <c r="J156"/>
  <c r="V159"/>
  <c r="V164"/>
  <c r="V186"/>
  <c r="V215"/>
  <c r="V220"/>
  <c r="V179"/>
  <c r="V185"/>
  <c r="V208"/>
  <c r="V213"/>
  <c r="V134"/>
  <c r="V172"/>
  <c r="V199"/>
  <c r="V125"/>
  <c r="M114"/>
  <c r="J13"/>
  <c r="J33"/>
  <c r="Q167"/>
  <c r="M44"/>
  <c r="Q44"/>
  <c r="L44"/>
  <c r="I44"/>
  <c r="K44"/>
  <c r="U44"/>
  <c r="K191"/>
  <c r="R74"/>
  <c r="I191"/>
  <c r="Q191"/>
  <c r="M191"/>
  <c r="L191"/>
  <c r="U191"/>
  <c r="M148"/>
  <c r="U148"/>
  <c r="J101"/>
  <c r="Q148"/>
  <c r="J115"/>
  <c r="J183"/>
  <c r="I148"/>
  <c r="J108"/>
  <c r="J132"/>
  <c r="J59"/>
  <c r="V59" s="1"/>
  <c r="L148"/>
  <c r="J160"/>
  <c r="J195"/>
  <c r="V195" s="1"/>
  <c r="J168"/>
  <c r="K148"/>
  <c r="J94"/>
  <c r="J90"/>
  <c r="J49"/>
  <c r="J192"/>
  <c r="M12" l="1"/>
  <c r="K12"/>
  <c r="L12"/>
  <c r="Q12"/>
  <c r="I12"/>
  <c r="J114"/>
  <c r="J217"/>
  <c r="J73"/>
  <c r="J44"/>
  <c r="J191"/>
  <c r="J148"/>
  <c r="J210"/>
  <c r="J107"/>
  <c r="J167"/>
  <c r="J12" l="1"/>
  <c r="T218" l="1"/>
  <c r="T217" s="1"/>
  <c r="S218"/>
  <c r="S217" s="1"/>
  <c r="T210"/>
  <c r="S210"/>
  <c r="T192"/>
  <c r="S192"/>
  <c r="T183"/>
  <c r="S183"/>
  <c r="T114"/>
  <c r="S114"/>
  <c r="T101"/>
  <c r="S101"/>
  <c r="T90"/>
  <c r="S90"/>
  <c r="T49"/>
  <c r="S49"/>
  <c r="T33"/>
  <c r="T13" s="1"/>
  <c r="S33"/>
  <c r="S13" s="1"/>
  <c r="P218"/>
  <c r="P217" s="1"/>
  <c r="O218"/>
  <c r="O217" s="1"/>
  <c r="P210"/>
  <c r="O210"/>
  <c r="P192"/>
  <c r="O192"/>
  <c r="P183"/>
  <c r="O183"/>
  <c r="P114"/>
  <c r="O114"/>
  <c r="P101"/>
  <c r="O101"/>
  <c r="P90"/>
  <c r="O90"/>
  <c r="P49"/>
  <c r="O49"/>
  <c r="P33"/>
  <c r="P13" s="1"/>
  <c r="O33"/>
  <c r="O13" s="1"/>
  <c r="H218"/>
  <c r="F218" s="1"/>
  <c r="G210"/>
  <c r="H192"/>
  <c r="G167"/>
  <c r="H183"/>
  <c r="H167" s="1"/>
  <c r="H101"/>
  <c r="G73"/>
  <c r="H90"/>
  <c r="H45"/>
  <c r="S73" l="1"/>
  <c r="P73"/>
  <c r="H73"/>
  <c r="T73"/>
  <c r="O73"/>
  <c r="N114"/>
  <c r="H217"/>
  <c r="V218"/>
  <c r="R210"/>
  <c r="F167"/>
  <c r="O167"/>
  <c r="P167"/>
  <c r="T44"/>
  <c r="P44"/>
  <c r="O44"/>
  <c r="S44"/>
  <c r="R132"/>
  <c r="O191"/>
  <c r="G191"/>
  <c r="H191"/>
  <c r="P191"/>
  <c r="T191"/>
  <c r="S191"/>
  <c r="R200"/>
  <c r="R15"/>
  <c r="R33"/>
  <c r="R45"/>
  <c r="R59"/>
  <c r="R90"/>
  <c r="R101"/>
  <c r="R108"/>
  <c r="R115"/>
  <c r="R149"/>
  <c r="R192"/>
  <c r="R49"/>
  <c r="R94"/>
  <c r="R111"/>
  <c r="R120"/>
  <c r="R135"/>
  <c r="R156"/>
  <c r="R168"/>
  <c r="R183"/>
  <c r="R195"/>
  <c r="R160"/>
  <c r="R125"/>
  <c r="R218"/>
  <c r="N120"/>
  <c r="F200"/>
  <c r="V200" s="1"/>
  <c r="N125"/>
  <c r="N132"/>
  <c r="N218"/>
  <c r="N15"/>
  <c r="N33"/>
  <c r="N45"/>
  <c r="N59"/>
  <c r="N90"/>
  <c r="N101"/>
  <c r="N108"/>
  <c r="N115"/>
  <c r="N149"/>
  <c r="N160"/>
  <c r="N192"/>
  <c r="N211"/>
  <c r="N49"/>
  <c r="N94"/>
  <c r="N111"/>
  <c r="N135"/>
  <c r="N156"/>
  <c r="N168"/>
  <c r="N183"/>
  <c r="N195"/>
  <c r="N200"/>
  <c r="F132"/>
  <c r="V132" s="1"/>
  <c r="F101"/>
  <c r="V101" s="1"/>
  <c r="F115"/>
  <c r="V115" s="1"/>
  <c r="F135"/>
  <c r="V135" s="1"/>
  <c r="F192"/>
  <c r="V192" s="1"/>
  <c r="F160"/>
  <c r="V160" s="1"/>
  <c r="F90"/>
  <c r="V90" s="1"/>
  <c r="F183"/>
  <c r="V183" s="1"/>
  <c r="P148"/>
  <c r="T148"/>
  <c r="H148"/>
  <c r="S148"/>
  <c r="O148"/>
  <c r="F33"/>
  <c r="V33" s="1"/>
  <c r="H49"/>
  <c r="F49" s="1"/>
  <c r="V49" s="1"/>
  <c r="F108"/>
  <c r="V108" s="1"/>
  <c r="F111"/>
  <c r="V111" s="1"/>
  <c r="H210"/>
  <c r="F94"/>
  <c r="V94" s="1"/>
  <c r="P12" l="1"/>
  <c r="O12"/>
  <c r="F217"/>
  <c r="V167"/>
  <c r="F73"/>
  <c r="V15"/>
  <c r="F191"/>
  <c r="N191"/>
  <c r="H44"/>
  <c r="H12" s="1"/>
  <c r="F45"/>
  <c r="V45" s="1"/>
  <c r="N131"/>
  <c r="R114"/>
  <c r="R191"/>
  <c r="R13"/>
  <c r="R217"/>
  <c r="R131"/>
  <c r="R73"/>
  <c r="N107"/>
  <c r="N13"/>
  <c r="R107"/>
  <c r="R148"/>
  <c r="N217"/>
  <c r="N167"/>
  <c r="R44"/>
  <c r="N148"/>
  <c r="F114"/>
  <c r="N44"/>
  <c r="N210"/>
  <c r="N73"/>
  <c r="F74"/>
  <c r="V74" s="1"/>
  <c r="F168"/>
  <c r="V168" s="1"/>
  <c r="F210"/>
  <c r="G148"/>
  <c r="G12" s="1"/>
  <c r="F156"/>
  <c r="V156" s="1"/>
  <c r="F131"/>
  <c r="F211"/>
  <c r="V211" s="1"/>
  <c r="F107"/>
  <c r="F12" l="1"/>
  <c r="V217"/>
  <c r="V107"/>
  <c r="V191"/>
  <c r="V73"/>
  <c r="V210"/>
  <c r="F148"/>
  <c r="V114"/>
  <c r="V131"/>
  <c r="N12"/>
  <c r="F44"/>
  <c r="F13"/>
  <c r="V148" l="1"/>
  <c r="V44"/>
  <c r="V13"/>
  <c r="V12" l="1"/>
  <c r="S167"/>
  <c r="S12" s="1"/>
  <c r="R188" l="1"/>
  <c r="U167"/>
  <c r="U12" s="1"/>
  <c r="T167"/>
  <c r="T12" s="1"/>
  <c r="R12" l="1"/>
  <c r="R167"/>
</calcChain>
</file>

<file path=xl/sharedStrings.xml><?xml version="1.0" encoding="utf-8"?>
<sst xmlns="http://schemas.openxmlformats.org/spreadsheetml/2006/main" count="896" uniqueCount="427">
  <si>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</si>
  <si>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</si>
  <si>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</si>
  <si>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</si>
  <si>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</si>
  <si>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</si>
  <si>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</si>
  <si>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</si>
  <si>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</si>
  <si>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</si>
  <si>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</si>
  <si>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</si>
  <si>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</si>
  <si>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</si>
  <si>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из них</t>
  </si>
  <si>
    <t>Департамент здравоохранения Томской области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</si>
  <si>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</si>
  <si>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</si>
  <si>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</si>
  <si>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</si>
  <si>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</si>
  <si>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</si>
  <si>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</si>
  <si>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</si>
  <si>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</si>
  <si>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"Финансовая поддержка семей при рождении детей", всего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</si>
  <si>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</si>
  <si>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</si>
  <si>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</si>
  <si>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</si>
  <si>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</si>
  <si>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</si>
  <si>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</si>
  <si>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</si>
  <si>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</si>
  <si>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</si>
  <si>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</si>
  <si>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</si>
  <si>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</si>
  <si>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</si>
  <si>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</si>
  <si>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</si>
  <si>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</si>
  <si>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</si>
  <si>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</si>
  <si>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</si>
  <si>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</si>
  <si>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</si>
  <si>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</si>
  <si>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</si>
  <si>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3.4</t>
  </si>
  <si>
    <t>4</t>
  </si>
  <si>
    <t>Национальный проект "Цифровая экономика"</t>
  </si>
  <si>
    <t>4.1</t>
  </si>
  <si>
    <t>4.2</t>
  </si>
  <si>
    <t>Департамент по развитию инновационной и предпринимательской деятельности Томской области</t>
  </si>
  <si>
    <t>Администрация Томской области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</si>
  <si>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</si>
  <si>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</si>
  <si>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</si>
  <si>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</si>
  <si>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</si>
  <si>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</si>
  <si>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</si>
  <si>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</si>
  <si>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</si>
  <si>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</si>
  <si>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6.2</t>
  </si>
  <si>
    <t>Департамент ЖКХ и государственного жилищного надзора Томской области</t>
  </si>
  <si>
    <t>Департамент природных ресурсов и охраны окружающей среды Томской области</t>
  </si>
  <si>
    <t>7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</si>
  <si>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</si>
  <si>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</si>
  <si>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</si>
  <si>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</si>
  <si>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</si>
  <si>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</si>
  <si>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</si>
  <si>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</si>
  <si>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</si>
  <si>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</si>
  <si>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</si>
  <si>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</si>
  <si>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</si>
  <si>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</si>
  <si>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</si>
  <si>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</si>
  <si>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</si>
  <si>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</si>
  <si>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</si>
  <si>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</si>
  <si>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</si>
  <si>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</si>
  <si>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</si>
  <si>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</si>
  <si>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</si>
  <si>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</si>
  <si>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</si>
  <si>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</si>
  <si>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</si>
  <si>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</si>
  <si>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</si>
  <si>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</si>
  <si>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</si>
  <si>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</si>
  <si>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</si>
  <si>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</si>
  <si>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</si>
  <si>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</si>
  <si>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</si>
  <si>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09WE155200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</si>
  <si>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</si>
  <si>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</si>
  <si>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</si>
  <si>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</si>
  <si>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</si>
  <si>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11WP150840</t>
  </si>
  <si>
    <t>13WF255550</t>
  </si>
  <si>
    <t>18WR153930</t>
  </si>
  <si>
    <t>Региональный проект «Чистая страна»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</si>
  <si>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</si>
  <si>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</si>
  <si>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</si>
  <si>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</si>
  <si>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</si>
  <si>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</si>
  <si>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</si>
  <si>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</si>
  <si>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</si>
  <si>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</si>
  <si>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13WF367484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</si>
  <si>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</si>
  <si>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18WR353930</t>
  </si>
  <si>
    <t>7.2</t>
  </si>
  <si>
    <t>03WI555276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</si>
  <si>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</si>
  <si>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</si>
  <si>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</si>
  <si>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06WT252590</t>
  </si>
  <si>
    <t>Национальный проект "Международная кооперация и экспорт"</t>
  </si>
  <si>
    <t>8.3</t>
  </si>
  <si>
    <t>(тыс. рублей)</t>
  </si>
  <si>
    <t>03WI255271</t>
  </si>
  <si>
    <t>03WI455273</t>
  </si>
  <si>
    <t>03WI555277</t>
  </si>
  <si>
    <t>Докапитализация Гарантийного фонда Томской области</t>
  </si>
  <si>
    <t>03WI555278</t>
  </si>
  <si>
    <t>06WI554804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</si>
  <si>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</si>
  <si>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</si>
  <si>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</si>
  <si>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</si>
  <si>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</si>
  <si>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</si>
  <si>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</si>
  <si>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</si>
  <si>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</si>
  <si>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</si>
  <si>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19WF501140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</si>
  <si>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</si>
  <si>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</si>
  <si>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20WD251170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</si>
  <si>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</si>
  <si>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</si>
  <si>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</si>
  <si>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</si>
  <si>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Департамент по управлению государственной собственностью Томской области</t>
  </si>
  <si>
    <t>06WI554800</t>
  </si>
  <si>
    <t>Создание системы поддержки фермеров и развитие сельской кооперации</t>
  </si>
  <si>
    <t>09WE153050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</si>
  <si>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</si>
  <si>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</si>
  <si>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2024 год</t>
  </si>
  <si>
    <t>811</t>
  </si>
  <si>
    <t>821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</si>
  <si>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</si>
  <si>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</si>
  <si>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</si>
  <si>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</si>
  <si>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</si>
  <si>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</si>
  <si>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</si>
  <si>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</si>
  <si>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</si>
  <si>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</si>
  <si>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</si>
  <si>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</si>
  <si>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</si>
  <si>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</si>
  <si>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</si>
  <si>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Создание новых мест в общеобразовательных организациях</t>
  </si>
  <si>
    <t>09WE141880</t>
  </si>
  <si>
    <t>816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</si>
  <si>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информационно-телекоммуникационной сети "Интернет"</t>
  </si>
  <si>
    <t>804</t>
  </si>
  <si>
    <t>828</t>
  </si>
  <si>
    <t>Региональный проект "Сохранение уникальных водных объектов"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</si>
  <si>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</si>
  <si>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</si>
  <si>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</si>
  <si>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</si>
  <si>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</si>
  <si>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</si>
  <si>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</si>
  <si>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</si>
  <si>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</si>
  <si>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</si>
  <si>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</si>
  <si>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</si>
  <si>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</si>
  <si>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840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</si>
  <si>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</si>
  <si>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некоммерческой организации "Фонд развития бизнеса"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</si>
  <si>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</si>
  <si>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801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</si>
  <si>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</si>
  <si>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</si>
  <si>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</si>
  <si>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Региональный проект "Чистая вода", всего</t>
  </si>
  <si>
    <t>Региональный проект "Цифровая культура"</t>
  </si>
  <si>
    <t>09WE152560</t>
  </si>
  <si>
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</si>
  <si>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Региональный проект "Акселерация субъектов малого и среднего предпринимательства"</t>
  </si>
  <si>
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</si>
  <si>
    <t>Региональный проект "Цифровое государственное управление"</t>
  </si>
  <si>
    <t>Национальный проект "Безопасные  качественные  дороги"</t>
  </si>
  <si>
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</si>
  <si>
    <t>Региональный проект "Патриотическое воспитание граждан Российской Федерации"</t>
  </si>
  <si>
    <t>Создание модельных муниципальных библиотек</t>
  </si>
  <si>
    <t>10WA1Д4540</t>
  </si>
  <si>
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</si>
  <si>
    <t>2025 год</t>
  </si>
  <si>
    <t>809</t>
  </si>
  <si>
    <t>813</t>
  </si>
  <si>
    <t>15WG152420</t>
  </si>
  <si>
    <t>810</t>
  </si>
  <si>
    <t>818</t>
  </si>
  <si>
    <t xml:space="preserve">Приложение к письму </t>
  </si>
  <si>
    <t xml:space="preserve">Департамента финансов Томской области </t>
  </si>
  <si>
    <t>05WP252980</t>
  </si>
  <si>
    <t>05WP253000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</si>
  <si>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временного трудоустройства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</si>
  <si>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общественных работ</t>
  </si>
  <si>
    <t>839</t>
  </si>
  <si>
    <t>Департамент труда и занятости населения Томской области</t>
  </si>
  <si>
    <t>09WE151720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</si>
  <si>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</si>
  <si>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09WE152301</t>
  </si>
  <si>
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</si>
  <si>
    <t>09WE153051</t>
  </si>
  <si>
    <t>Создание новых мест в общеобразовательных организациях в связи с ростом числа обучающихся, вызванным демографическим фактором, за счёт средств областного бюджета</t>
  </si>
  <si>
    <t>09WE250980</t>
  </si>
  <si>
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</si>
  <si>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</si>
  <si>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09WE251710</t>
  </si>
  <si>
    <t>09WE405070</t>
  </si>
  <si>
    <t>09WE452130</t>
  </si>
  <si>
    <t>09WE452131</t>
  </si>
  <si>
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</si>
  <si>
    <t>09WEВ51790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</si>
  <si>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</si>
  <si>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09WE164800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</si>
  <si>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</si>
  <si>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19WF552430</t>
  </si>
  <si>
    <t>Строительство и реконструкция (модернизация) объектов питьевого водоснабжения</t>
  </si>
  <si>
    <t>Улучшение экологического состояния гидрографической сети</t>
  </si>
  <si>
    <t>15WG850900</t>
  </si>
  <si>
    <t>Разработка проектно-сметной документации по ликвидации несанкционированных свалок в границах городов и наиболее опасных объектов накопленного экологического вреда окружающей среде</t>
  </si>
  <si>
    <t>15WG141260</t>
  </si>
  <si>
    <t>18WR305040</t>
  </si>
  <si>
    <t>Разработка документов транспортного планирования Томской области</t>
  </si>
  <si>
    <t>10WA155190</t>
  </si>
  <si>
    <t>Государственная поддержка отрасли культуры</t>
  </si>
  <si>
    <t>10WA155800</t>
  </si>
  <si>
    <t>10WA155840</t>
  </si>
  <si>
    <t>Реконструкция и капитальный ремонт региональных и муниципальных театров</t>
  </si>
  <si>
    <t>Оснащение региональных и муниципальных театров</t>
  </si>
  <si>
    <t>10WA155970</t>
  </si>
  <si>
    <t>Реконструкция и капитальный ремонт региональных и муниципальных музеев</t>
  </si>
  <si>
    <t>03WL252891</t>
  </si>
  <si>
    <t>03WL252892</t>
  </si>
  <si>
    <t>03WI55527Б</t>
  </si>
  <si>
    <t>Субсидия автономной некоммерческой организации "Центр инжиниринга и инноваций Томской области"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</si>
  <si>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1.4</t>
  </si>
  <si>
    <t>11WP354680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</si>
  <si>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</si>
  <si>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Региональный проект "Старшее поколение"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</si>
  <si>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</si>
  <si>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</si>
  <si>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13WF367483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</si>
  <si>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</si>
  <si>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6.3</t>
  </si>
  <si>
    <t>Региональный проект "Сохранение лесов"</t>
  </si>
  <si>
    <t>15WGА54290</t>
  </si>
  <si>
    <t>15WGА54320</t>
  </si>
  <si>
    <t>Увеличение площади лесовосстановления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</si>
  <si>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</si>
  <si>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838</t>
  </si>
  <si>
    <t>Департамент лесного хозяйства Томской области</t>
  </si>
  <si>
    <t>Развитие инфраструктуры дорожного хозяйства</t>
  </si>
  <si>
    <t>18WR153890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</si>
  <si>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</si>
  <si>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18WR254180</t>
  </si>
  <si>
    <t>10WA154540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</si>
  <si>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</si>
  <si>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Региональный проект "Содействие занятости"</t>
  </si>
  <si>
    <t>09WE155201</t>
  </si>
  <si>
    <t>Создание новых мест в общеобразовательных организациях за счет средств областного бюджета</t>
  </si>
  <si>
    <t>07WN352270</t>
  </si>
  <si>
    <t>Новое строительство и реконструкция</t>
  </si>
  <si>
    <t>10WA155191</t>
  </si>
  <si>
    <t>Капитальный ремонт объектов недвижимого имущества в сфере культуры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</si>
  <si>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</si>
  <si>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09WE14П010</t>
  </si>
  <si>
    <t>от     .03.2023 №50-02/18-</t>
  </si>
  <si>
    <t>20WD605180</t>
  </si>
  <si>
    <t>12</t>
  </si>
  <si>
    <t>Национальный проект "Туризм и индустрия гостеприимства"</t>
  </si>
  <si>
    <t>12.1</t>
  </si>
  <si>
    <t>03WJ153320</t>
  </si>
  <si>
    <t>Обеспечение поддержки реализации общественных инициатив, направленных на развитие туристической инфраструктуры</t>
  </si>
  <si>
    <t>03WJ253300</t>
  </si>
  <si>
    <t>Создание и внедрение программы поддержки и продвижения событийных мероприятий</t>
  </si>
  <si>
    <t>Региональный проект "Развитие туристической инфраструктуры Томской области"</t>
  </si>
  <si>
    <t>12.2</t>
  </si>
  <si>
    <t>Повышение доступности туристических продуктов (Томская область)</t>
  </si>
  <si>
    <t>05WP252920</t>
  </si>
  <si>
    <t>07WN352272</t>
  </si>
  <si>
    <t>Оснащение оборудованием, мебелью, медицинскими и иными изделиями объектов нового строительства и реконструкции медицинских организаций</t>
  </si>
  <si>
    <t>15WG152421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</si>
  <si>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 за счет средств областного бюджета</t>
  </si>
  <si>
    <t>Бюджетные ассигнования на объекты капитального строительства государственной собственности в сфере здравоохранения</t>
  </si>
  <si>
    <t>07WN352271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</si>
  <si>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</si>
  <si>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</si>
  <si>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03WI55527Г</t>
  </si>
  <si>
    <t>Субсидия обществу с ограниченной ответственностью "Гарантийный фонд Томской области" на финансовое обеспечение затрат на исполнение обязательств по поручительствам и (или) независимым гарантиям, предоставленным в целях обеспечения исполнения обязательств субъектов малого и среднего предпринимательства</t>
  </si>
  <si>
    <t>19WF541370</t>
  </si>
  <si>
    <t>Реализация мероприятий по обеспечению доступа к воде питьевого качества населения сельских территорий</t>
  </si>
  <si>
    <t>11WP35163F</t>
  </si>
  <si>
    <t>Создание системы долговременного ухода за гражданами пожилого возраста и инвалидами за счет средств резервного фонда Правительства Российской Федерации</t>
  </si>
  <si>
    <t xml:space="preserve"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 </t>
  </si>
  <si>
    <t>18WR153941</t>
  </si>
  <si>
    <t>Приведение в нормативное состояние искусственных дорожных сооружений в рамках реализации регионального проекта "Региональная и местная дорожная сеть"</t>
  </si>
  <si>
    <t>13</t>
  </si>
  <si>
    <t>2026 год</t>
  </si>
  <si>
    <t>13.1</t>
  </si>
  <si>
    <t>Региональный проект "Создание сети современных кампусов"</t>
  </si>
  <si>
    <t>14</t>
  </si>
  <si>
    <t>14.1</t>
  </si>
  <si>
    <t>Региональный проект "Разработка, стандартизация и серийное производство беспилотных авиационных систем и их комплектующих"</t>
  </si>
  <si>
    <t>* по данным сводной бюджетной росписи областного бюджета на 2024-2026 годы; лимиты бюджетных обязательств соответствуют плановым назначениям</t>
  </si>
  <si>
    <t>02WS855620</t>
  </si>
  <si>
    <t>Создание современного межвузовского кампуса мирового уровня в г. Томске</t>
  </si>
  <si>
    <t>02WY500280</t>
  </si>
  <si>
    <t>Субсидия автономной некоммерческой организации "Научно-производственный центр беспилотных авиационных систем Томской области" на финансовое обеспечение затрат в области развития технологий беспилотных авиационных систем</t>
  </si>
  <si>
    <t>03WI4А5272</t>
  </si>
  <si>
    <t>Гранты в форме субсидий субъектам малого и среднего предпринимательства, включенным в реестр социальных предпринимателей, и (или) субъектам малого и среднего предпринимательства, созданным физическими лицами в возрасте до 25 лет включительно</t>
  </si>
  <si>
    <t>03WJ1RЕ300</t>
  </si>
  <si>
    <t>Обеспечение государственной поддержки общественных инициатив и проектов юридических лиц (за исключением некоммерческих организаций, являющихся государственными (муниципальными учреждениями) и индивидуальных предпринимателей, направленных на развитие туристской инфраструктуры</t>
  </si>
  <si>
    <t>03WJ1RЕ310</t>
  </si>
  <si>
    <t>Реализация проектов по развитию общественной территории муниципального образования, в том числе мероприятий (результатов) по обустройству туристского центра города на территории муниципального образования в соответствии с туристским кодом центра города</t>
  </si>
  <si>
    <t>03WJ1RЕ320</t>
  </si>
  <si>
    <t>03WL2А2891</t>
  </si>
  <si>
    <t>Организация профессионального обучения и дополнительного профессионального образования работников предприятий оборонно-промышленного комплекса, а также граждан, обратившихся в органы службы занятости за содействием в поиске подходящей работы и заключивших ученический договор с предприятиями оборонно-промышленного комплекса</t>
  </si>
  <si>
    <t>06WI5А4804</t>
  </si>
  <si>
    <t>07WN9А3651</t>
  </si>
  <si>
    <t>07WN9А365И</t>
  </si>
  <si>
    <t>3.5</t>
  </si>
  <si>
    <t>Региональный проект "Развитие системы поддержки молодежи ("Молодежь России")"</t>
  </si>
  <si>
    <t>08WEГ51160</t>
  </si>
  <si>
    <t>Реализация программы комплексного развития молодежной политики в регионах Российской Федерации "Регион для молодых"</t>
  </si>
  <si>
    <t>08WP54П020</t>
  </si>
  <si>
    <t>Разработка проектной документации на строительство спортивных объектов муниципальной собственности</t>
  </si>
  <si>
    <t>09WE1А2300</t>
  </si>
  <si>
    <t>Создание новых мест в общеобразовательных организациях, расположенных в сельской местности и поселках городского типа, в части средств, несофинансируемых из федерального бюджета</t>
  </si>
  <si>
    <t>09WE1А3050</t>
  </si>
  <si>
    <t>Создание новых мест в общеобразовательных организациях в связи с ростом числа обучающихся, вызванным демографическим фактором, в части средств, несофинансируемых из федерального бюджета</t>
  </si>
  <si>
    <t>09WE1А3051</t>
  </si>
  <si>
    <t>09WE1А3052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</si>
  <si>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</si>
  <si>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11WP351210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</si>
  <si>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</si>
  <si>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Создание системы долговременного ухода за гражданами пожилого возраста и инвалидами</t>
  </si>
  <si>
    <t>11WP351630</t>
  </si>
  <si>
    <t>13WF2А5550</t>
  </si>
  <si>
    <t>Реализация программ формирования современной городской среды в части средств, несофинансируемых из федерального бюджета</t>
  </si>
  <si>
    <t>15WG1А2420</t>
  </si>
  <si>
    <t>Ликвидация несанкционированных свалок в границах городов и наиболее опасных объектов накопленного вреда окружающей среде в части средств, несофинансируемых из федерального бюджета</t>
  </si>
  <si>
    <t>6.4</t>
  </si>
  <si>
    <t>Региональный проект "Комплексная система обращения с твердыми коммунальными отходами"</t>
  </si>
  <si>
    <t>15WG204150</t>
  </si>
  <si>
    <t>Субсидия обществу с ограниченной ответственностью "Томская региональная концессионная компания", в целях осуществления инвестиционного платежа, предусмотренного концессионным соглашением от 3 апреля 2023 года</t>
  </si>
  <si>
    <t>18WR1А3940</t>
  </si>
  <si>
    <t>Приведение в нормативное состояние автомобильных дорог и искусственных дорожных сооружений в части средств, несофинансируемых из федерального бюджета</t>
  </si>
  <si>
    <t>18WR305150</t>
  </si>
  <si>
    <t>Реализация информационно-образовательной политики в целях профилактики нарушений правил дорожного движения</t>
  </si>
  <si>
    <t>18WY152620</t>
  </si>
  <si>
    <t>Региональный проект "Развитие инфраструктуры, обеспечение безопасности и формирование специализированной системы сертификации беспилотных авиационных систем"</t>
  </si>
  <si>
    <t>Осуществление строительства, реконструкции посадочных площадок, находящихся в собственности субъектов Российской Федерации, в целях обеспечения приема, наземного и технического обслуживания, выпуска беспилотных воздушных судов</t>
  </si>
  <si>
    <t>846</t>
  </si>
  <si>
    <t>Департамент специальных проектов Томской области</t>
  </si>
  <si>
    <t>15WY451270</t>
  </si>
  <si>
    <t>Национальный проект "Беспилотные авиационные системы"</t>
  </si>
  <si>
    <t>14.2</t>
  </si>
  <si>
    <t>14.3</t>
  </si>
  <si>
    <t>Региональный проект "Стимулирование спроса на отечественные беспилотные авиационные системы"</t>
  </si>
  <si>
    <t>Приобретение беспилотных авиационных систем органами исполнительной власти субъектов Российской Федерации в области лесных отношений</t>
  </si>
  <si>
    <t>Национальный проект "Наука и университеты"</t>
  </si>
  <si>
    <t>Национальный проект "Производительность труда"</t>
  </si>
  <si>
    <t>02WY551401</t>
  </si>
  <si>
    <t>Субсидия автономной некоммерческой организации "Научно-производственный центр беспилотных авиационных систем Томской области" на создание сети научно-производственных центров испытаний и компетенций в области развития технологий беспилотных авиационных систем</t>
  </si>
  <si>
    <t>19WF5А2430</t>
  </si>
  <si>
    <t>Строительство и реконструкция (модернизация) объектов питьевого водоснабжения в части средств, несофинансируемых из федерального бюджета</t>
  </si>
  <si>
    <t>09WY450470</t>
  </si>
  <si>
    <t>Департамент образования Томской области</t>
  </si>
  <si>
    <t>Оснащение образовательных организаций, реализующих основные общеобразовательные программы, за исключением образовательных программ дошкольного образования, образовательные программы среднего профессионального образования и дополнительные образовательные программы, оборудованием для реализации образовательных процессов по разработке, производству и эксплуатации беспилотных авиационных систем</t>
  </si>
  <si>
    <t>Создание системы долговременного ухода за гражданами пожилого возраста и инвалидами в части средств, несофинансируемых из федерального бюджета</t>
  </si>
  <si>
    <t>11WP3А1630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</si>
  <si>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01.05.2024</t>
  </si>
  <si>
    <t>848</t>
  </si>
  <si>
    <t>Департамент по молодежной политике Томской области</t>
  </si>
  <si>
    <t>847</t>
  </si>
  <si>
    <t>Департамент спорта Томской области</t>
  </si>
  <si>
    <t>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</si>
  <si>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10WA1А5190</t>
  </si>
  <si>
    <t>Государственная поддержка отрасли культуры в части средств, несофинансируемых из федерального бюджета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</si>
</sst>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8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b/>
      <sz val="10"/>
      <name val="Arial Cyr"/>
    </font>
    <font>
      <b/>
      <sz val="11"/>
      <color theme="1"/>
      <name val="PT Astra Serif"/>
      <family val="1"/>
      <charset val="204"/>
    </font>
    <font>
      <b/>
      <i/>
      <sz val="13"/>
      <color theme="1"/>
      <name val="PT Astra Serif"/>
      <family val="1"/>
      <charset val="204"/>
    </font>
    <font>
      <b/>
      <sz val="8"/>
      <name val="Arial Cy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0" fontId="2" fillId="3" borderId="0" xfId="0" applyFont="1" applyFill="1"/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5" fontId="9" fillId="3" borderId="4" xfId="0" applyNumberFormat="1" applyFont="1" applyFill="1" applyBorder="1" applyAlignment="1">
      <alignment horizontal="right" vertical="top" wrapText="1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5" fontId="10" fillId="0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center" vertical="center"/>
    </xf>
    <xf numFmtId="0" fontId="11" fillId="3" borderId="4" xfId="0" applyNumberFormat="1" applyFont="1" applyFill="1" applyBorder="1" applyAlignment="1">
      <alignment horizontal="left" vertical="center" wrapText="1"/>
    </xf>
    <xf numFmtId="0" fontId="12" fillId="3" borderId="4" xfId="0" applyNumberFormat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0" xfId="0" applyFill="1"/>
    <xf numFmtId="164" fontId="9" fillId="0" borderId="4" xfId="0" applyNumberFormat="1" applyFont="1" applyFill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/>
    </xf>
    <xf numFmtId="164" fontId="9" fillId="0" borderId="4" xfId="0" applyNumberFormat="1" applyFont="1" applyFill="1" applyBorder="1" applyAlignment="1">
      <alignment horizontal="right" vertical="top" wrapText="1"/>
    </xf>
    <xf numFmtId="164" fontId="9" fillId="0" borderId="4" xfId="0" applyNumberFormat="1" applyFont="1" applyFill="1" applyBorder="1" applyAlignment="1">
      <alignment horizontal="center" vertical="top" wrapText="1"/>
    </xf>
    <xf numFmtId="164" fontId="4" fillId="0" borderId="4" xfId="0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 applyAlignment="1">
      <alignment horizontal="right"/>
    </xf>
    <xf numFmtId="0" fontId="11" fillId="0" borderId="4" xfId="0" applyFont="1" applyFill="1" applyBorder="1" applyAlignment="1">
      <alignment horizontal="left" vertical="center" wrapText="1"/>
    </xf>
    <xf numFmtId="164" fontId="6" fillId="2" borderId="4" xfId="0" applyNumberFormat="1" applyFont="1" applyFill="1" applyBorder="1" applyAlignment="1">
      <alignment horizontal="center" vertical="top"/>
    </xf>
    <xf numFmtId="4" fontId="7" fillId="0" borderId="4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/>
    </xf>
    <xf numFmtId="4" fontId="8" fillId="0" borderId="4" xfId="0" applyNumberFormat="1" applyFont="1" applyFill="1" applyBorder="1" applyAlignment="1">
      <alignment horizontal="center" vertical="center"/>
    </xf>
    <xf numFmtId="4" fontId="10" fillId="0" borderId="4" xfId="0" applyNumberFormat="1" applyFont="1" applyFill="1" applyBorder="1" applyAlignment="1">
      <alignment horizontal="center" vertical="center" wrapText="1"/>
    </xf>
    <xf numFmtId="164" fontId="10" fillId="0" borderId="4" xfId="0" applyNumberFormat="1" applyFont="1" applyFill="1" applyBorder="1" applyAlignment="1">
      <alignment horizontal="center" vertical="center" wrapText="1"/>
    </xf>
    <xf numFmtId="11" fontId="5" fillId="3" borderId="4" xfId="0" applyNumberFormat="1" applyFont="1" applyFill="1" applyBorder="1" applyAlignment="1">
      <alignment horizontal="center" vertical="center"/>
    </xf>
    <xf numFmtId="11" fontId="5" fillId="0" borderId="4" xfId="0" applyNumberFormat="1" applyFont="1" applyFill="1" applyBorder="1" applyAlignment="1">
      <alignment horizontal="center" vertical="center"/>
    </xf>
    <xf numFmtId="4" fontId="14" fillId="0" borderId="0" xfId="0" applyNumberFormat="1" applyFont="1" applyBorder="1" applyAlignment="1" applyProtection="1">
      <alignment horizontal="right"/>
    </xf>
    <xf numFmtId="0" fontId="2" fillId="0" borderId="0" xfId="0" applyFont="1" applyBorder="1"/>
    <xf numFmtId="164" fontId="0" fillId="0" borderId="0" xfId="0" applyNumberFormat="1" applyBorder="1"/>
    <xf numFmtId="164" fontId="2" fillId="0" borderId="0" xfId="0" applyNumberFormat="1" applyFont="1" applyBorder="1"/>
    <xf numFmtId="164" fontId="2" fillId="0" borderId="0" xfId="0" applyNumberFormat="1" applyFont="1" applyFill="1"/>
    <xf numFmtId="0" fontId="12" fillId="3" borderId="4" xfId="0" applyNumberFormat="1" applyFont="1" applyFill="1" applyBorder="1" applyAlignment="1" applyProtection="1">
      <alignment horizontal="left" vertical="center" wrapText="1"/>
    </xf>
    <xf numFmtId="165" fontId="6" fillId="0" borderId="4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wrapText="1"/>
    </xf>
    <xf numFmtId="164" fontId="4" fillId="0" borderId="8" xfId="0" applyNumberFormat="1" applyFont="1" applyFill="1" applyBorder="1" applyAlignment="1" applyProtection="1">
      <alignment horizontal="center" vertical="center" wrapText="1"/>
    </xf>
    <xf numFmtId="0" fontId="15" fillId="0" borderId="0" xfId="0" applyFont="1" applyFill="1" applyAlignment="1">
      <alignment vertical="center"/>
    </xf>
    <xf numFmtId="0" fontId="2" fillId="0" borderId="0" xfId="0" applyFont="1" applyBorder="1" applyAlignment="1">
      <alignment vertical="top" wrapText="1"/>
    </xf>
    <xf numFmtId="0" fontId="8" fillId="0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wrapText="1"/>
    </xf>
    <xf numFmtId="0" fontId="16" fillId="3" borderId="4" xfId="0" applyFont="1" applyFill="1" applyBorder="1" applyAlignment="1">
      <alignment horizontal="left" vertical="center" wrapText="1"/>
    </xf>
    <xf numFmtId="0" fontId="15" fillId="0" borderId="0" xfId="0" applyFont="1" applyFill="1"/>
    <xf numFmtId="0" fontId="7" fillId="2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4" fontId="6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0" fillId="0" borderId="0" xfId="0" applyBorder="1"/>
    <xf numFmtId="4" fontId="2" fillId="0" borderId="0" xfId="0" applyNumberFormat="1" applyFont="1" applyBorder="1"/>
    <xf numFmtId="4" fontId="17" fillId="0" borderId="0" xfId="0" applyNumberFormat="1" applyFont="1" applyBorder="1" applyAlignment="1" applyProtection="1">
      <alignment horizontal="right"/>
    </xf>
    <xf numFmtId="0" fontId="2" fillId="0" borderId="0" xfId="0" applyFont="1" applyFill="1" applyBorder="1"/>
    <xf numFmtId="0" fontId="15" fillId="0" borderId="0" xfId="0" applyFont="1" applyBorder="1"/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84"/>
  <sheetViews>
    <sheetView tabSelected="1" topLeftCell="A5" zoomScale="70" zoomScaleNormal="70" zoomScaleSheetLayoutView="75" workbookViewId="0">
      <pane xSplit="3" ySplit="6" topLeftCell="D11" activePane="bottomRight" state="frozen"/>
      <selection activeCell="A5" sqref="A5"/>
      <selection pane="topRight" activeCell="D5" sqref="D5"/>
      <selection pane="bottomLeft" activeCell="A11" sqref="A11"/>
      <selection pane="bottomRight" activeCell="B8" sqref="B8:B10"/>
    </sheetView>
  </sheetViews>
  <sheetFormatPr defaultColWidth="9.140625" defaultRowHeight="15"/>
  <cols>
    <col min="1" max="1" width="6.42578125" style="2" customWidth="1"/>
    <col min="2" max="2" width="47.140625" style="3" customWidth="1"/>
    <col min="3" max="3" width="9.85546875" style="2" customWidth="1"/>
    <col min="4" max="4" width="23" style="2" customWidth="1"/>
    <col min="5" max="5" width="17.7109375" style="2" customWidth="1"/>
    <col min="6" max="6" width="17.140625" style="2" customWidth="1"/>
    <col min="7" max="7" width="17.5703125" style="2" customWidth="1"/>
    <col min="8" max="8" width="17.42578125" style="2" customWidth="1"/>
    <col min="9" max="9" width="15.7109375" style="2" customWidth="1"/>
    <col min="10" max="10" width="16.5703125" style="2" customWidth="1"/>
    <col min="11" max="11" width="16.28515625" style="2" customWidth="1"/>
    <col min="12" max="12" width="16.85546875" style="2" customWidth="1"/>
    <col min="13" max="13" width="14.42578125" style="2" customWidth="1"/>
    <col min="14" max="14" width="16.7109375" style="2" customWidth="1"/>
    <col min="15" max="15" width="16.85546875" style="2" customWidth="1"/>
    <col min="16" max="16" width="16.28515625" style="2" customWidth="1"/>
    <col min="17" max="17" width="14.140625" style="2" customWidth="1"/>
    <col min="18" max="18" width="15.42578125" style="2" customWidth="1"/>
    <col min="19" max="19" width="16.42578125" style="2" customWidth="1"/>
    <col min="20" max="20" width="17" style="2" customWidth="1"/>
    <col min="21" max="21" width="14.140625" style="2" customWidth="1"/>
    <col min="22" max="22" width="12.5703125" style="2" customWidth="1"/>
    <col min="23" max="23" width="21.28515625" style="86" customWidth="1"/>
    <col min="24" max="24" width="19" style="86" customWidth="1"/>
    <col min="25" max="25" width="18.7109375" style="86" customWidth="1"/>
    <col min="26" max="26" width="23.42578125" style="86" bestFit="1" customWidth="1"/>
    <col min="27" max="27" width="18.28515625" style="86" bestFit="1" customWidth="1"/>
    <col min="28" max="101" width="9.140625" style="86"/>
    <col min="102" max="16384" width="9.140625" style="2"/>
  </cols>
  <sheetData>
    <row r="1" spans="1:27" ht="18.75"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73" t="s">
        <v>237</v>
      </c>
      <c r="T1" s="73"/>
      <c r="U1" s="73"/>
      <c r="V1"/>
      <c r="W1" s="110"/>
    </row>
    <row r="2" spans="1:27" ht="18.75"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73" t="s">
        <v>238</v>
      </c>
      <c r="T2" s="73"/>
      <c r="U2" s="73"/>
      <c r="V2"/>
      <c r="W2" s="110"/>
    </row>
    <row r="3" spans="1:27" ht="18.75"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73" t="s">
        <v>314</v>
      </c>
      <c r="T3" s="73"/>
      <c r="U3" s="73"/>
      <c r="V3"/>
      <c r="W3" s="110"/>
    </row>
    <row r="4" spans="1:27"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110"/>
    </row>
    <row r="5" spans="1:27" ht="15" customHeight="1">
      <c r="A5" s="117" t="s">
        <v>419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</row>
    <row r="6" spans="1:27" ht="37.5" customHeight="1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</row>
    <row r="7" spans="1:27">
      <c r="E7" s="4"/>
      <c r="G7" s="89"/>
      <c r="H7" s="89"/>
      <c r="I7" s="89"/>
      <c r="J7" s="89"/>
      <c r="K7" s="89"/>
      <c r="L7" s="89"/>
      <c r="M7" s="89"/>
      <c r="O7" s="89"/>
      <c r="S7" s="89"/>
      <c r="T7" s="74"/>
      <c r="U7" s="74" t="s">
        <v>141</v>
      </c>
    </row>
    <row r="8" spans="1:27" ht="16.5" customHeight="1">
      <c r="A8" s="118" t="s">
        <v>0</v>
      </c>
      <c r="B8" s="121" t="s">
        <v>1</v>
      </c>
      <c r="C8" s="118" t="s">
        <v>2</v>
      </c>
      <c r="D8" s="118" t="s">
        <v>3</v>
      </c>
      <c r="E8" s="118" t="s">
        <v>4</v>
      </c>
      <c r="F8" s="129" t="s">
        <v>172</v>
      </c>
      <c r="G8" s="130"/>
      <c r="H8" s="130"/>
      <c r="I8" s="130"/>
      <c r="J8" s="130"/>
      <c r="K8" s="130"/>
      <c r="L8" s="130"/>
      <c r="M8" s="131"/>
      <c r="N8" s="129" t="s">
        <v>231</v>
      </c>
      <c r="O8" s="130"/>
      <c r="P8" s="130"/>
      <c r="Q8" s="131"/>
      <c r="R8" s="132" t="s">
        <v>345</v>
      </c>
      <c r="S8" s="132"/>
      <c r="T8" s="132"/>
      <c r="U8" s="132"/>
      <c r="V8" s="133" t="s">
        <v>165</v>
      </c>
    </row>
    <row r="9" spans="1:27" ht="16.5" customHeight="1">
      <c r="A9" s="119"/>
      <c r="B9" s="122"/>
      <c r="C9" s="119"/>
      <c r="D9" s="119"/>
      <c r="E9" s="124"/>
      <c r="F9" s="126" t="s">
        <v>163</v>
      </c>
      <c r="G9" s="127"/>
      <c r="H9" s="127"/>
      <c r="I9" s="128"/>
      <c r="J9" s="126" t="s">
        <v>5</v>
      </c>
      <c r="K9" s="127"/>
      <c r="L9" s="127"/>
      <c r="M9" s="128"/>
      <c r="N9" s="126" t="s">
        <v>163</v>
      </c>
      <c r="O9" s="127"/>
      <c r="P9" s="127"/>
      <c r="Q9" s="128"/>
      <c r="R9" s="133" t="s">
        <v>163</v>
      </c>
      <c r="S9" s="133"/>
      <c r="T9" s="133"/>
      <c r="U9" s="133"/>
      <c r="V9" s="133"/>
    </row>
    <row r="10" spans="1:27" ht="92.25" customHeight="1">
      <c r="A10" s="120"/>
      <c r="B10" s="123"/>
      <c r="C10" s="120"/>
      <c r="D10" s="120"/>
      <c r="E10" s="125"/>
      <c r="F10" s="108" t="s">
        <v>6</v>
      </c>
      <c r="G10" s="116" t="s">
        <v>7</v>
      </c>
      <c r="H10" s="116" t="s">
        <v>8</v>
      </c>
      <c r="I10" s="115" t="s">
        <v>164</v>
      </c>
      <c r="J10" s="108" t="s">
        <v>6</v>
      </c>
      <c r="K10" s="116" t="s">
        <v>7</v>
      </c>
      <c r="L10" s="116" t="s">
        <v>8</v>
      </c>
      <c r="M10" s="115" t="s">
        <v>164</v>
      </c>
      <c r="N10" s="108" t="s">
        <v>6</v>
      </c>
      <c r="O10" s="116" t="s">
        <v>7</v>
      </c>
      <c r="P10" s="116" t="s">
        <v>8</v>
      </c>
      <c r="Q10" s="115" t="s">
        <v>162</v>
      </c>
      <c r="R10" s="108" t="s">
        <v>6</v>
      </c>
      <c r="S10" s="109" t="s">
        <v>7</v>
      </c>
      <c r="T10" s="106" t="s">
        <v>8</v>
      </c>
      <c r="U10" s="115" t="s">
        <v>162</v>
      </c>
      <c r="V10" s="133"/>
      <c r="X10" s="111"/>
      <c r="Y10" s="111"/>
      <c r="Z10" s="111"/>
      <c r="AA10" s="111"/>
    </row>
    <row r="11" spans="1:27" ht="16.5">
      <c r="A11" s="7" t="s">
        <v>9</v>
      </c>
      <c r="B11" s="8">
        <v>2</v>
      </c>
      <c r="C11" s="9">
        <v>3</v>
      </c>
      <c r="D11" s="9">
        <v>4</v>
      </c>
      <c r="E11" s="9">
        <v>5</v>
      </c>
      <c r="F11" s="108">
        <v>6</v>
      </c>
      <c r="G11" s="116">
        <v>7</v>
      </c>
      <c r="H11" s="116">
        <v>8</v>
      </c>
      <c r="I11" s="115">
        <v>9</v>
      </c>
      <c r="J11" s="108">
        <v>10</v>
      </c>
      <c r="K11" s="116">
        <v>11</v>
      </c>
      <c r="L11" s="116">
        <v>12</v>
      </c>
      <c r="M11" s="115">
        <v>13</v>
      </c>
      <c r="N11" s="108">
        <v>10</v>
      </c>
      <c r="O11" s="116">
        <v>11</v>
      </c>
      <c r="P11" s="116">
        <v>12</v>
      </c>
      <c r="Q11" s="115">
        <v>13</v>
      </c>
      <c r="R11" s="108">
        <v>14</v>
      </c>
      <c r="S11" s="109">
        <v>15</v>
      </c>
      <c r="T11" s="106">
        <v>16</v>
      </c>
      <c r="U11" s="115">
        <v>17</v>
      </c>
      <c r="V11" s="6">
        <v>22</v>
      </c>
      <c r="W11" s="85"/>
      <c r="X11" s="112"/>
      <c r="Y11" s="112"/>
      <c r="Z11" s="112"/>
      <c r="AA11" s="111"/>
    </row>
    <row r="12" spans="1:27" ht="19.5">
      <c r="A12" s="10"/>
      <c r="B12" s="11" t="s">
        <v>10</v>
      </c>
      <c r="C12" s="9"/>
      <c r="D12" s="9"/>
      <c r="E12" s="9"/>
      <c r="F12" s="68">
        <f>G12+H12+I12</f>
        <v>19787847.199999999</v>
      </c>
      <c r="G12" s="68">
        <f>G13+G44+G73+G107+G114+G131+G148+G167+G191+G210+G217+G222+G232+G236</f>
        <v>7382538.9000000004</v>
      </c>
      <c r="H12" s="68">
        <f t="shared" ref="H12:I12" si="0">H13+H44+H73+H107+H114+H131+H148+H167+H191+H210+H217+H222+H232+H236</f>
        <v>11587145.4</v>
      </c>
      <c r="I12" s="68">
        <f t="shared" si="0"/>
        <v>818162.9</v>
      </c>
      <c r="J12" s="70">
        <f>K12+L12+M12</f>
        <v>5324430.5</v>
      </c>
      <c r="K12" s="70">
        <f>K13+K44+K73+K107+K114+K131+K148+K167+K191+K210+K217+K222+K232+K236</f>
        <v>911415.5</v>
      </c>
      <c r="L12" s="70">
        <f t="shared" ref="L12:M12" si="1">L13+L44+L73+L107+L114+L131+L148+L167+L191+L210+L217+L222+L232+L236</f>
        <v>4096356.4</v>
      </c>
      <c r="M12" s="70">
        <f t="shared" si="1"/>
        <v>316658.59999999998</v>
      </c>
      <c r="N12" s="68">
        <f>O12+P12+Q12</f>
        <v>15167695</v>
      </c>
      <c r="O12" s="68">
        <f>O13+O44+O73+O107+O114+O131+O148+O167+O191+O210+O217+O222+O232+O236</f>
        <v>4363723.0999999996</v>
      </c>
      <c r="P12" s="68">
        <f t="shared" ref="P12:Q12" si="2">P13+P44+P73+P107+P114+P131+P148+P167+P191+P210+P217+P222+P232+P236</f>
        <v>10510358.4</v>
      </c>
      <c r="Q12" s="68">
        <f t="shared" si="2"/>
        <v>293613.5</v>
      </c>
      <c r="R12" s="71">
        <f>S12+T12+U12</f>
        <v>8598495.8000000007</v>
      </c>
      <c r="S12" s="71">
        <f>S13+S44+S73+S107+S114+S131+S148+S167+S191+S210+S217+S222+S232+S236</f>
        <v>3332526.1</v>
      </c>
      <c r="T12" s="71">
        <f t="shared" ref="T12:U12" si="3">T13+T44+T73+T107+T114+T131+T148+T167+T191+T210+T217+T222+T232+T236</f>
        <v>4974208.0999999996</v>
      </c>
      <c r="U12" s="71">
        <f t="shared" si="3"/>
        <v>291761.59999999998</v>
      </c>
      <c r="V12" s="12">
        <f>J12/F12</f>
        <v>0.26900000000000002</v>
      </c>
      <c r="W12" s="111"/>
      <c r="X12" s="85"/>
      <c r="Y12" s="85"/>
      <c r="Z12" s="85"/>
      <c r="AA12" s="85"/>
    </row>
    <row r="13" spans="1:27" ht="18.75">
      <c r="A13" s="13">
        <v>1</v>
      </c>
      <c r="B13" s="14" t="s">
        <v>11</v>
      </c>
      <c r="C13" s="15" t="s">
        <v>12</v>
      </c>
      <c r="D13" s="15" t="s">
        <v>12</v>
      </c>
      <c r="E13" s="15" t="s">
        <v>12</v>
      </c>
      <c r="F13" s="35">
        <f t="shared" ref="F13:F48" si="4">G13+H13+I13</f>
        <v>553110.6</v>
      </c>
      <c r="G13" s="35">
        <f>G15+G33+G37+G21</f>
        <v>210884</v>
      </c>
      <c r="H13" s="35">
        <f t="shared" ref="H13" si="5">H15+H33+H37+H21</f>
        <v>324842.09999999998</v>
      </c>
      <c r="I13" s="35">
        <f>I15+I33+I37+I21</f>
        <v>17384.5</v>
      </c>
      <c r="J13" s="16">
        <f>K13+L13+M13</f>
        <v>164945.9</v>
      </c>
      <c r="K13" s="16">
        <f>K15+K21+K33+K37</f>
        <v>80374.600000000006</v>
      </c>
      <c r="L13" s="16">
        <f>L15+L21+L33+L37</f>
        <v>78357.100000000006</v>
      </c>
      <c r="M13" s="16">
        <f t="shared" ref="M13" si="6">M15+M21+M33+M37</f>
        <v>6214.2</v>
      </c>
      <c r="N13" s="35">
        <f t="shared" ref="N13" si="7">O13+P13+Q13</f>
        <v>273592.59999999998</v>
      </c>
      <c r="O13" s="35">
        <f>O15+O33+O37+O21</f>
        <v>168345.8</v>
      </c>
      <c r="P13" s="35">
        <f t="shared" ref="P13:Q13" si="8">P15+P33+P37+P21</f>
        <v>91993</v>
      </c>
      <c r="Q13" s="35">
        <f t="shared" si="8"/>
        <v>13253.8</v>
      </c>
      <c r="R13" s="76">
        <f t="shared" ref="R13" si="9">S13+T13+U13</f>
        <v>493523.4</v>
      </c>
      <c r="S13" s="76">
        <f>S15+S33+S37+S21</f>
        <v>189140.9</v>
      </c>
      <c r="T13" s="76">
        <f t="shared" ref="T13:U13" si="10">T15+T33+T37+T21</f>
        <v>291151</v>
      </c>
      <c r="U13" s="76">
        <f t="shared" si="10"/>
        <v>13231.5</v>
      </c>
      <c r="V13" s="17">
        <f t="shared" ref="V13:V94" si="11">J13/F13</f>
        <v>0.29799999999999999</v>
      </c>
      <c r="W13" s="88"/>
      <c r="X13" s="88"/>
      <c r="Y13" s="88"/>
      <c r="Z13" s="88"/>
      <c r="AA13" s="87"/>
    </row>
    <row r="14" spans="1:27" ht="18.75">
      <c r="A14" s="18"/>
      <c r="B14" s="30" t="s">
        <v>14</v>
      </c>
      <c r="C14" s="23"/>
      <c r="D14" s="23"/>
      <c r="E14" s="23"/>
      <c r="F14" s="21"/>
      <c r="G14" s="57"/>
      <c r="H14" s="57"/>
      <c r="I14" s="57"/>
      <c r="J14" s="21"/>
      <c r="K14" s="57"/>
      <c r="L14" s="57"/>
      <c r="M14" s="57"/>
      <c r="N14" s="21"/>
      <c r="O14" s="57"/>
      <c r="P14" s="57"/>
      <c r="Q14" s="57"/>
      <c r="R14" s="21"/>
      <c r="S14" s="57"/>
      <c r="T14" s="57"/>
      <c r="U14" s="57"/>
      <c r="V14" s="24"/>
      <c r="X14" s="88"/>
      <c r="Y14" s="88"/>
      <c r="Z14" s="88"/>
      <c r="AA14" s="88"/>
    </row>
    <row r="15" spans="1:27" ht="33">
      <c r="A15" s="7" t="s">
        <v>13</v>
      </c>
      <c r="B15" s="38" t="s">
        <v>305</v>
      </c>
      <c r="C15" s="20" t="s">
        <v>12</v>
      </c>
      <c r="D15" s="20" t="s">
        <v>12</v>
      </c>
      <c r="E15" s="20" t="s">
        <v>12</v>
      </c>
      <c r="F15" s="21">
        <f>G15+H15+I15</f>
        <v>8937.1</v>
      </c>
      <c r="G15" s="21">
        <f>SUM(G17:G20)</f>
        <v>268.2</v>
      </c>
      <c r="H15" s="21">
        <f>SUM(H17:H20)</f>
        <v>8668.9</v>
      </c>
      <c r="I15" s="21">
        <f t="shared" ref="I15" si="12">SUM(I19:I20)</f>
        <v>0</v>
      </c>
      <c r="J15" s="21">
        <f>K15+L15+M15</f>
        <v>0</v>
      </c>
      <c r="K15" s="21">
        <f>K17+K18+K19+K20</f>
        <v>0</v>
      </c>
      <c r="L15" s="21">
        <f>L17+L19+L20+L18</f>
        <v>0</v>
      </c>
      <c r="M15" s="21">
        <f t="shared" ref="M15" si="13">M17+M19+M20</f>
        <v>0</v>
      </c>
      <c r="N15" s="21">
        <f t="shared" ref="N15" si="14">O15+P15+Q15</f>
        <v>127.6</v>
      </c>
      <c r="O15" s="21">
        <f>SUM(O17:O20)</f>
        <v>127.6</v>
      </c>
      <c r="P15" s="21">
        <f t="shared" ref="P15:Q15" si="15">SUM(P17:P20)</f>
        <v>0</v>
      </c>
      <c r="Q15" s="21">
        <f t="shared" si="15"/>
        <v>0</v>
      </c>
      <c r="R15" s="21">
        <f t="shared" ref="R15" si="16">S15+T15+U15</f>
        <v>127.6</v>
      </c>
      <c r="S15" s="21">
        <f>SUM(S17:S20)</f>
        <v>127.6</v>
      </c>
      <c r="T15" s="21">
        <f t="shared" ref="T15:U15" si="17">SUM(T17:T20)</f>
        <v>0</v>
      </c>
      <c r="U15" s="21">
        <f t="shared" si="17"/>
        <v>0</v>
      </c>
      <c r="V15" s="28">
        <f t="shared" si="11"/>
        <v>0</v>
      </c>
    </row>
    <row r="16" spans="1:27" ht="18.75">
      <c r="A16" s="29"/>
      <c r="B16" s="30" t="s">
        <v>14</v>
      </c>
      <c r="C16" s="23"/>
      <c r="D16" s="23"/>
      <c r="E16" s="23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8"/>
    </row>
    <row r="17" spans="1:24" ht="201.75" customHeight="1">
      <c r="A17" s="29"/>
      <c r="B17" s="90" t="s">
        <v>111</v>
      </c>
      <c r="C17" s="60" t="s">
        <v>192</v>
      </c>
      <c r="D17" s="61" t="s">
        <v>415</v>
      </c>
      <c r="E17" s="25" t="s">
        <v>112</v>
      </c>
      <c r="F17" s="21">
        <f t="shared" ref="F17" si="18">G17+H17+I17</f>
        <v>0</v>
      </c>
      <c r="G17" s="57">
        <v>0</v>
      </c>
      <c r="H17" s="57">
        <v>0</v>
      </c>
      <c r="I17" s="21"/>
      <c r="J17" s="21">
        <f>K17+L17+M17</f>
        <v>0</v>
      </c>
      <c r="K17" s="57"/>
      <c r="L17" s="57">
        <v>0</v>
      </c>
      <c r="M17" s="57"/>
      <c r="N17" s="21">
        <f t="shared" ref="N17:N32" si="19">O17+P17+Q17</f>
        <v>0</v>
      </c>
      <c r="O17" s="21"/>
      <c r="P17" s="21"/>
      <c r="Q17" s="21"/>
      <c r="R17" s="21">
        <f t="shared" ref="R17:R32" si="20">S17+T17+U17</f>
        <v>0</v>
      </c>
      <c r="S17" s="21"/>
      <c r="T17" s="21"/>
      <c r="U17" s="21"/>
      <c r="V17" s="28" t="e">
        <f t="shared" si="11"/>
        <v>#DIV/0!</v>
      </c>
    </row>
    <row r="18" spans="1:24" ht="157.5" customHeight="1">
      <c r="A18" s="29"/>
      <c r="B18" s="90" t="s">
        <v>364</v>
      </c>
      <c r="C18" s="60" t="s">
        <v>243</v>
      </c>
      <c r="D18" s="61" t="s">
        <v>244</v>
      </c>
      <c r="E18" s="25" t="s">
        <v>326</v>
      </c>
      <c r="F18" s="21">
        <f>G18+H18+I18</f>
        <v>8937.1</v>
      </c>
      <c r="G18" s="57">
        <v>268.2</v>
      </c>
      <c r="H18" s="57">
        <v>8668.9</v>
      </c>
      <c r="I18" s="21"/>
      <c r="J18" s="21">
        <f>K18+L18+M18</f>
        <v>0</v>
      </c>
      <c r="K18" s="57">
        <v>0</v>
      </c>
      <c r="L18" s="57">
        <v>0</v>
      </c>
      <c r="M18" s="57"/>
      <c r="N18" s="21">
        <f t="shared" si="19"/>
        <v>127.6</v>
      </c>
      <c r="O18" s="57">
        <v>127.6</v>
      </c>
      <c r="P18" s="21"/>
      <c r="Q18" s="21"/>
      <c r="R18" s="21">
        <f t="shared" si="20"/>
        <v>127.6</v>
      </c>
      <c r="S18" s="57">
        <v>127.6</v>
      </c>
      <c r="T18" s="21"/>
      <c r="U18" s="21"/>
      <c r="V18" s="28">
        <f t="shared" si="11"/>
        <v>0</v>
      </c>
      <c r="W18" s="95"/>
      <c r="X18" s="95"/>
    </row>
    <row r="19" spans="1:24" ht="87" customHeight="1">
      <c r="A19" s="29"/>
      <c r="B19" s="49" t="s">
        <v>241</v>
      </c>
      <c r="C19" s="25" t="s">
        <v>243</v>
      </c>
      <c r="D19" s="26" t="s">
        <v>244</v>
      </c>
      <c r="E19" s="25" t="s">
        <v>239</v>
      </c>
      <c r="F19" s="21">
        <f t="shared" ref="F19:F20" si="21">G19+H19+I19</f>
        <v>0</v>
      </c>
      <c r="G19" s="57">
        <v>0</v>
      </c>
      <c r="H19" s="57">
        <v>0</v>
      </c>
      <c r="I19" s="21"/>
      <c r="J19" s="21">
        <f t="shared" ref="J19:J20" si="22">K19+L19+M19</f>
        <v>0</v>
      </c>
      <c r="K19" s="57">
        <v>0</v>
      </c>
      <c r="L19" s="57">
        <v>0</v>
      </c>
      <c r="M19" s="57"/>
      <c r="N19" s="21">
        <f t="shared" si="19"/>
        <v>0</v>
      </c>
      <c r="O19" s="21"/>
      <c r="P19" s="21"/>
      <c r="Q19" s="21"/>
      <c r="R19" s="21">
        <f t="shared" si="20"/>
        <v>0</v>
      </c>
      <c r="S19" s="21"/>
      <c r="T19" s="21"/>
      <c r="U19" s="21"/>
      <c r="V19" s="28" t="e">
        <f t="shared" si="11"/>
        <v>#DIV/0!</v>
      </c>
      <c r="W19" s="95"/>
      <c r="X19" s="95"/>
    </row>
    <row r="20" spans="1:24" ht="86.25" customHeight="1">
      <c r="A20" s="29"/>
      <c r="B20" s="49" t="s">
        <v>242</v>
      </c>
      <c r="C20" s="25" t="s">
        <v>243</v>
      </c>
      <c r="D20" s="26" t="s">
        <v>244</v>
      </c>
      <c r="E20" s="25" t="s">
        <v>240</v>
      </c>
      <c r="F20" s="21">
        <f t="shared" si="21"/>
        <v>0</v>
      </c>
      <c r="G20" s="57">
        <v>0</v>
      </c>
      <c r="H20" s="57">
        <v>0</v>
      </c>
      <c r="I20" s="21"/>
      <c r="J20" s="21">
        <f t="shared" si="22"/>
        <v>0</v>
      </c>
      <c r="K20" s="57">
        <v>0</v>
      </c>
      <c r="L20" s="57">
        <v>0</v>
      </c>
      <c r="M20" s="57"/>
      <c r="N20" s="21">
        <f t="shared" si="19"/>
        <v>0</v>
      </c>
      <c r="O20" s="21"/>
      <c r="P20" s="21"/>
      <c r="Q20" s="21"/>
      <c r="R20" s="21">
        <f t="shared" si="20"/>
        <v>0</v>
      </c>
      <c r="S20" s="21"/>
      <c r="T20" s="21"/>
      <c r="U20" s="21"/>
      <c r="V20" s="28" t="e">
        <f t="shared" si="11"/>
        <v>#DIV/0!</v>
      </c>
      <c r="W20" s="95"/>
      <c r="X20" s="95"/>
    </row>
    <row r="21" spans="1:24" ht="38.25" customHeight="1">
      <c r="A21" s="18" t="s">
        <v>18</v>
      </c>
      <c r="B21" s="38" t="s">
        <v>19</v>
      </c>
      <c r="C21" s="25"/>
      <c r="D21" s="26"/>
      <c r="E21" s="25"/>
      <c r="F21" s="21">
        <f>G21+H21+I21</f>
        <v>197015.2</v>
      </c>
      <c r="G21" s="21">
        <f>SUM(G23:G32)</f>
        <v>173869</v>
      </c>
      <c r="H21" s="21">
        <f t="shared" ref="H21:I21" si="23">SUM(H23:H32)</f>
        <v>5761.7</v>
      </c>
      <c r="I21" s="21">
        <f t="shared" si="23"/>
        <v>17384.5</v>
      </c>
      <c r="J21" s="21">
        <f>K21+L21+M21</f>
        <v>80053.3</v>
      </c>
      <c r="K21" s="107">
        <f>K23+K25+K27+K30+K31+K32+K24+K26+K28</f>
        <v>73839.100000000006</v>
      </c>
      <c r="L21" s="107">
        <f t="shared" ref="L21:M21" si="24">L23+L25+L27+L30+L31+L32+L24+L26+L28</f>
        <v>0</v>
      </c>
      <c r="M21" s="107">
        <f t="shared" si="24"/>
        <v>6214.2</v>
      </c>
      <c r="N21" s="21">
        <f>O21+P21+Q21</f>
        <v>173486.1</v>
      </c>
      <c r="O21" s="21">
        <f>SUM(O23:O32)</f>
        <v>160232.29999999999</v>
      </c>
      <c r="P21" s="21">
        <f t="shared" ref="P21:Q21" si="25">SUM(P23:P32)</f>
        <v>0</v>
      </c>
      <c r="Q21" s="21">
        <f t="shared" si="25"/>
        <v>13253.8</v>
      </c>
      <c r="R21" s="21">
        <f t="shared" si="20"/>
        <v>173463.8</v>
      </c>
      <c r="S21" s="21">
        <f>SUM(S23:S32)</f>
        <v>160232.29999999999</v>
      </c>
      <c r="T21" s="21">
        <f t="shared" ref="T21:U21" si="26">SUM(T23:T32)</f>
        <v>0</v>
      </c>
      <c r="U21" s="21">
        <f t="shared" si="26"/>
        <v>13231.5</v>
      </c>
      <c r="V21" s="28">
        <f t="shared" si="11"/>
        <v>0.40600000000000003</v>
      </c>
    </row>
    <row r="22" spans="1:24" ht="18" customHeight="1">
      <c r="B22" s="30" t="s">
        <v>14</v>
      </c>
      <c r="C22" s="25"/>
      <c r="D22" s="26"/>
      <c r="E22" s="25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8"/>
    </row>
    <row r="23" spans="1:24" ht="174" customHeight="1">
      <c r="A23" s="29"/>
      <c r="B23" s="58" t="s">
        <v>22</v>
      </c>
      <c r="C23" s="25" t="s">
        <v>233</v>
      </c>
      <c r="D23" s="26" t="s">
        <v>21</v>
      </c>
      <c r="E23" s="25" t="s">
        <v>126</v>
      </c>
      <c r="F23" s="21">
        <f>G23+H23+I23</f>
        <v>8145.6</v>
      </c>
      <c r="G23" s="57">
        <v>6142.5</v>
      </c>
      <c r="H23" s="57"/>
      <c r="I23" s="57">
        <v>2003.1</v>
      </c>
      <c r="J23" s="21">
        <f>K23+L23+M23</f>
        <v>6142.5</v>
      </c>
      <c r="K23" s="57">
        <v>6142.5</v>
      </c>
      <c r="L23" s="57"/>
      <c r="M23" s="57">
        <v>0</v>
      </c>
      <c r="N23" s="21">
        <f t="shared" si="19"/>
        <v>1147.3</v>
      </c>
      <c r="O23" s="57">
        <v>0</v>
      </c>
      <c r="P23" s="57"/>
      <c r="Q23" s="57">
        <v>1147.3</v>
      </c>
      <c r="R23" s="21">
        <f t="shared" si="20"/>
        <v>1283.9000000000001</v>
      </c>
      <c r="S23" s="57">
        <v>0</v>
      </c>
      <c r="T23" s="57"/>
      <c r="U23" s="81">
        <v>1283.9000000000001</v>
      </c>
      <c r="V23" s="28">
        <f t="shared" si="11"/>
        <v>0.754</v>
      </c>
    </row>
    <row r="24" spans="1:24" ht="174" customHeight="1">
      <c r="A24" s="29"/>
      <c r="B24" s="58" t="s">
        <v>22</v>
      </c>
      <c r="C24" s="63" t="s">
        <v>422</v>
      </c>
      <c r="D24" s="101" t="s">
        <v>423</v>
      </c>
      <c r="E24" s="63" t="s">
        <v>126</v>
      </c>
      <c r="F24" s="21">
        <f>G24+H24+I24</f>
        <v>14332.5</v>
      </c>
      <c r="G24" s="57">
        <v>14332.5</v>
      </c>
      <c r="H24" s="57"/>
      <c r="I24" s="57"/>
      <c r="J24" s="21">
        <f>K24+L24+M24</f>
        <v>0</v>
      </c>
      <c r="K24" s="57"/>
      <c r="L24" s="57"/>
      <c r="M24" s="57"/>
      <c r="N24" s="21">
        <f t="shared" si="19"/>
        <v>20475</v>
      </c>
      <c r="O24" s="57">
        <v>20475</v>
      </c>
      <c r="P24" s="57"/>
      <c r="Q24" s="57"/>
      <c r="R24" s="21">
        <f t="shared" si="20"/>
        <v>20475</v>
      </c>
      <c r="S24" s="57">
        <v>20475</v>
      </c>
      <c r="T24" s="57"/>
      <c r="U24" s="81"/>
      <c r="V24" s="28">
        <f t="shared" si="11"/>
        <v>0</v>
      </c>
    </row>
    <row r="25" spans="1:24" ht="102" customHeight="1">
      <c r="A25" s="29"/>
      <c r="B25" s="31" t="s">
        <v>124</v>
      </c>
      <c r="C25" s="63" t="s">
        <v>233</v>
      </c>
      <c r="D25" s="101" t="s">
        <v>21</v>
      </c>
      <c r="E25" s="63" t="s">
        <v>123</v>
      </c>
      <c r="F25" s="21">
        <f t="shared" si="4"/>
        <v>3627.1</v>
      </c>
      <c r="G25" s="57">
        <v>2002.9</v>
      </c>
      <c r="H25" s="57"/>
      <c r="I25" s="82">
        <v>1624.2</v>
      </c>
      <c r="J25" s="21">
        <f t="shared" ref="J25:J32" si="27">K25+L25+M25</f>
        <v>2002.9</v>
      </c>
      <c r="K25" s="57">
        <v>2002.9</v>
      </c>
      <c r="L25" s="57"/>
      <c r="M25" s="57">
        <v>0</v>
      </c>
      <c r="N25" s="21">
        <f t="shared" si="19"/>
        <v>1613.4</v>
      </c>
      <c r="O25" s="57">
        <v>0</v>
      </c>
      <c r="P25" s="57"/>
      <c r="Q25" s="57">
        <v>1613.4</v>
      </c>
      <c r="R25" s="21">
        <f t="shared" si="20"/>
        <v>1623.4</v>
      </c>
      <c r="S25" s="57">
        <v>0</v>
      </c>
      <c r="T25" s="57"/>
      <c r="U25" s="57">
        <v>1623.4</v>
      </c>
      <c r="V25" s="91">
        <f t="shared" si="11"/>
        <v>0.55200000000000005</v>
      </c>
    </row>
    <row r="26" spans="1:24" ht="102" customHeight="1">
      <c r="A26" s="29"/>
      <c r="B26" s="31" t="s">
        <v>424</v>
      </c>
      <c r="C26" s="63" t="s">
        <v>422</v>
      </c>
      <c r="D26" s="101" t="s">
        <v>423</v>
      </c>
      <c r="E26" s="63" t="s">
        <v>123</v>
      </c>
      <c r="F26" s="21">
        <f t="shared" si="4"/>
        <v>27997.1</v>
      </c>
      <c r="G26" s="57">
        <v>27997.1</v>
      </c>
      <c r="H26" s="57"/>
      <c r="I26" s="82"/>
      <c r="J26" s="21">
        <f t="shared" si="27"/>
        <v>27997.1</v>
      </c>
      <c r="K26" s="57">
        <v>27997.1</v>
      </c>
      <c r="L26" s="57"/>
      <c r="M26" s="57"/>
      <c r="N26" s="21">
        <f t="shared" si="19"/>
        <v>30000</v>
      </c>
      <c r="O26" s="57">
        <v>30000</v>
      </c>
      <c r="P26" s="57"/>
      <c r="Q26" s="57"/>
      <c r="R26" s="21">
        <f t="shared" si="20"/>
        <v>30000</v>
      </c>
      <c r="S26" s="57">
        <v>30000</v>
      </c>
      <c r="T26" s="57"/>
      <c r="U26" s="57"/>
      <c r="V26" s="91">
        <f t="shared" si="11"/>
        <v>1</v>
      </c>
    </row>
    <row r="27" spans="1:24" ht="101.25" customHeight="1">
      <c r="A27" s="29"/>
      <c r="B27" s="31" t="s">
        <v>23</v>
      </c>
      <c r="C27" s="63" t="s">
        <v>233</v>
      </c>
      <c r="D27" s="101" t="s">
        <v>21</v>
      </c>
      <c r="E27" s="63" t="s">
        <v>125</v>
      </c>
      <c r="F27" s="21">
        <f t="shared" si="4"/>
        <v>34192</v>
      </c>
      <c r="G27" s="57">
        <v>20645.400000000001</v>
      </c>
      <c r="H27" s="57"/>
      <c r="I27" s="57">
        <v>13546.6</v>
      </c>
      <c r="J27" s="21">
        <f>K27+L27+M27</f>
        <v>26859.599999999999</v>
      </c>
      <c r="K27" s="57">
        <v>20645.400000000001</v>
      </c>
      <c r="L27" s="57"/>
      <c r="M27" s="57">
        <v>6214.2</v>
      </c>
      <c r="N27" s="21">
        <f t="shared" si="19"/>
        <v>10473</v>
      </c>
      <c r="O27" s="57">
        <v>0</v>
      </c>
      <c r="P27" s="57"/>
      <c r="Q27" s="57">
        <v>10473</v>
      </c>
      <c r="R27" s="21">
        <f t="shared" si="20"/>
        <v>10314.1</v>
      </c>
      <c r="S27" s="57">
        <v>0</v>
      </c>
      <c r="T27" s="57"/>
      <c r="U27" s="57">
        <v>10314.1</v>
      </c>
      <c r="V27" s="28">
        <f t="shared" si="11"/>
        <v>0.78600000000000003</v>
      </c>
    </row>
    <row r="28" spans="1:24" ht="61.5" customHeight="1">
      <c r="A28" s="29"/>
      <c r="B28" s="31" t="s">
        <v>23</v>
      </c>
      <c r="C28" s="63" t="s">
        <v>422</v>
      </c>
      <c r="D28" s="101" t="s">
        <v>423</v>
      </c>
      <c r="E28" s="63" t="s">
        <v>125</v>
      </c>
      <c r="F28" s="21">
        <f t="shared" si="4"/>
        <v>89111.9</v>
      </c>
      <c r="G28" s="57">
        <v>89111.9</v>
      </c>
      <c r="H28" s="57"/>
      <c r="I28" s="57"/>
      <c r="J28" s="21">
        <f>K28+L28+M28</f>
        <v>17051.2</v>
      </c>
      <c r="K28" s="57">
        <v>17051.2</v>
      </c>
      <c r="L28" s="57"/>
      <c r="M28" s="57"/>
      <c r="N28" s="21">
        <f t="shared" si="19"/>
        <v>109757.3</v>
      </c>
      <c r="O28" s="57">
        <v>109757.3</v>
      </c>
      <c r="P28" s="57"/>
      <c r="Q28" s="57"/>
      <c r="R28" s="21">
        <f t="shared" si="20"/>
        <v>109757.3</v>
      </c>
      <c r="S28" s="57">
        <v>109757.3</v>
      </c>
      <c r="T28" s="57"/>
      <c r="U28" s="57"/>
      <c r="V28" s="28">
        <f t="shared" si="11"/>
        <v>0.191</v>
      </c>
    </row>
    <row r="29" spans="1:24" ht="73.5" customHeight="1">
      <c r="A29" s="29"/>
      <c r="B29" s="31" t="s">
        <v>373</v>
      </c>
      <c r="C29" s="63" t="s">
        <v>174</v>
      </c>
      <c r="D29" s="101" t="s">
        <v>16</v>
      </c>
      <c r="E29" s="63" t="s">
        <v>372</v>
      </c>
      <c r="F29" s="21">
        <f t="shared" si="4"/>
        <v>10080</v>
      </c>
      <c r="G29" s="57">
        <v>10080</v>
      </c>
      <c r="H29" s="57"/>
      <c r="I29" s="57"/>
      <c r="J29" s="21">
        <f t="shared" si="27"/>
        <v>0</v>
      </c>
      <c r="K29" s="57"/>
      <c r="L29" s="57"/>
      <c r="M29" s="57"/>
      <c r="N29" s="21">
        <f t="shared" si="19"/>
        <v>0</v>
      </c>
      <c r="O29" s="57"/>
      <c r="P29" s="57"/>
      <c r="Q29" s="57"/>
      <c r="R29" s="21">
        <f t="shared" si="20"/>
        <v>0</v>
      </c>
      <c r="S29" s="57"/>
      <c r="T29" s="57"/>
      <c r="U29" s="57"/>
      <c r="V29" s="28">
        <f t="shared" si="11"/>
        <v>0</v>
      </c>
    </row>
    <row r="30" spans="1:24" ht="92.25" customHeight="1">
      <c r="A30" s="29"/>
      <c r="B30" s="31" t="s">
        <v>105</v>
      </c>
      <c r="C30" s="63" t="s">
        <v>422</v>
      </c>
      <c r="D30" s="101" t="s">
        <v>423</v>
      </c>
      <c r="E30" s="63" t="s">
        <v>106</v>
      </c>
      <c r="F30" s="21">
        <f t="shared" si="4"/>
        <v>8004.6</v>
      </c>
      <c r="G30" s="57">
        <v>3000</v>
      </c>
      <c r="H30" s="57">
        <v>4794</v>
      </c>
      <c r="I30" s="57">
        <v>210.6</v>
      </c>
      <c r="J30" s="21">
        <f t="shared" si="27"/>
        <v>0</v>
      </c>
      <c r="K30" s="57">
        <v>0</v>
      </c>
      <c r="L30" s="57">
        <v>0</v>
      </c>
      <c r="M30" s="57">
        <v>0</v>
      </c>
      <c r="N30" s="21">
        <f t="shared" si="19"/>
        <v>20.100000000000001</v>
      </c>
      <c r="O30" s="57">
        <v>0</v>
      </c>
      <c r="P30" s="57">
        <v>0</v>
      </c>
      <c r="Q30" s="57">
        <v>20.100000000000001</v>
      </c>
      <c r="R30" s="21">
        <f t="shared" si="20"/>
        <v>10.1</v>
      </c>
      <c r="S30" s="57">
        <v>0</v>
      </c>
      <c r="T30" s="57"/>
      <c r="U30" s="57">
        <v>10.1</v>
      </c>
      <c r="V30" s="28">
        <f t="shared" si="11"/>
        <v>0</v>
      </c>
    </row>
    <row r="31" spans="1:24" ht="104.25" customHeight="1">
      <c r="A31" s="29"/>
      <c r="B31" s="31" t="s">
        <v>20</v>
      </c>
      <c r="C31" s="63" t="s">
        <v>233</v>
      </c>
      <c r="D31" s="101" t="s">
        <v>21</v>
      </c>
      <c r="E31" s="63" t="s">
        <v>107</v>
      </c>
      <c r="F31" s="21">
        <f t="shared" si="4"/>
        <v>0</v>
      </c>
      <c r="G31" s="57">
        <v>0</v>
      </c>
      <c r="H31" s="57">
        <v>0</v>
      </c>
      <c r="I31" s="57">
        <v>0</v>
      </c>
      <c r="J31" s="21">
        <f t="shared" si="27"/>
        <v>0</v>
      </c>
      <c r="K31" s="57">
        <v>0</v>
      </c>
      <c r="L31" s="57">
        <v>0</v>
      </c>
      <c r="M31" s="57">
        <v>0</v>
      </c>
      <c r="N31" s="21">
        <f t="shared" si="19"/>
        <v>0</v>
      </c>
      <c r="O31" s="57">
        <v>0</v>
      </c>
      <c r="P31" s="57"/>
      <c r="Q31" s="57"/>
      <c r="R31" s="21">
        <f t="shared" si="20"/>
        <v>0</v>
      </c>
      <c r="S31" s="57">
        <v>0</v>
      </c>
      <c r="T31" s="57"/>
      <c r="U31" s="81"/>
      <c r="V31" s="28" t="e">
        <f t="shared" si="11"/>
        <v>#DIV/0!</v>
      </c>
    </row>
    <row r="32" spans="1:24" ht="74.25" customHeight="1">
      <c r="A32" s="29"/>
      <c r="B32" s="31" t="s">
        <v>108</v>
      </c>
      <c r="C32" s="63" t="s">
        <v>422</v>
      </c>
      <c r="D32" s="101" t="s">
        <v>423</v>
      </c>
      <c r="E32" s="63" t="s">
        <v>109</v>
      </c>
      <c r="F32" s="21">
        <f t="shared" si="4"/>
        <v>1524.4</v>
      </c>
      <c r="G32" s="57">
        <v>556.70000000000005</v>
      </c>
      <c r="H32" s="57">
        <v>967.7</v>
      </c>
      <c r="I32" s="57"/>
      <c r="J32" s="21">
        <f t="shared" si="27"/>
        <v>0</v>
      </c>
      <c r="K32" s="57">
        <v>0</v>
      </c>
      <c r="L32" s="57">
        <v>0</v>
      </c>
      <c r="M32" s="57"/>
      <c r="N32" s="21">
        <f t="shared" si="19"/>
        <v>0</v>
      </c>
      <c r="O32" s="57">
        <v>0</v>
      </c>
      <c r="P32" s="57">
        <v>0</v>
      </c>
      <c r="Q32" s="57"/>
      <c r="R32" s="21">
        <f t="shared" si="20"/>
        <v>0</v>
      </c>
      <c r="S32" s="57">
        <v>0</v>
      </c>
      <c r="T32" s="57"/>
      <c r="U32" s="57"/>
      <c r="V32" s="28">
        <f t="shared" si="11"/>
        <v>0</v>
      </c>
    </row>
    <row r="33" spans="1:22" ht="49.5">
      <c r="A33" s="7" t="s">
        <v>24</v>
      </c>
      <c r="B33" s="38" t="s">
        <v>25</v>
      </c>
      <c r="C33" s="27" t="s">
        <v>12</v>
      </c>
      <c r="D33" s="27" t="s">
        <v>12</v>
      </c>
      <c r="E33" s="27" t="s">
        <v>12</v>
      </c>
      <c r="F33" s="21">
        <f t="shared" si="4"/>
        <v>251056.1</v>
      </c>
      <c r="G33" s="21">
        <f>SUM(G35:G36)</f>
        <v>32637.3</v>
      </c>
      <c r="H33" s="21">
        <f>SUM(H35:H36)</f>
        <v>218418.8</v>
      </c>
      <c r="I33" s="21">
        <f>SUM(I35:I36)</f>
        <v>0</v>
      </c>
      <c r="J33" s="21">
        <f>K33+L33+M33</f>
        <v>39933</v>
      </c>
      <c r="K33" s="21">
        <f>SUM(K35:K36)</f>
        <v>5191.3</v>
      </c>
      <c r="L33" s="21">
        <f>SUM(L35:L36)</f>
        <v>34741.699999999997</v>
      </c>
      <c r="M33" s="21">
        <f>SUM(M35:M36)</f>
        <v>0</v>
      </c>
      <c r="N33" s="21">
        <f t="shared" ref="N33" si="28">O33+P33+Q33</f>
        <v>99823.7</v>
      </c>
      <c r="O33" s="21">
        <f>SUM(O35:O36)</f>
        <v>7985.9</v>
      </c>
      <c r="P33" s="21">
        <f>SUM(P35:P36)</f>
        <v>91837.8</v>
      </c>
      <c r="Q33" s="21">
        <f>SUM(Q35:Q36)</f>
        <v>0</v>
      </c>
      <c r="R33" s="21">
        <f t="shared" ref="R33" si="29">S33+T33+U33</f>
        <v>0</v>
      </c>
      <c r="S33" s="21">
        <f>SUM(S35:S36)</f>
        <v>0</v>
      </c>
      <c r="T33" s="21">
        <f>SUM(T35:T36)</f>
        <v>0</v>
      </c>
      <c r="U33" s="21">
        <f>SUM(U35:U36)</f>
        <v>0</v>
      </c>
      <c r="V33" s="28">
        <f t="shared" si="11"/>
        <v>0.159</v>
      </c>
    </row>
    <row r="34" spans="1:22" ht="18.75">
      <c r="A34" s="18"/>
      <c r="B34" s="30" t="s">
        <v>14</v>
      </c>
      <c r="C34" s="45"/>
      <c r="D34" s="64"/>
      <c r="E34" s="45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8"/>
    </row>
    <row r="35" spans="1:22" ht="73.5" customHeight="1">
      <c r="A35" s="18"/>
      <c r="B35" s="31" t="s">
        <v>26</v>
      </c>
      <c r="C35" s="63" t="s">
        <v>232</v>
      </c>
      <c r="D35" s="101" t="s">
        <v>17</v>
      </c>
      <c r="E35" s="63" t="s">
        <v>116</v>
      </c>
      <c r="F35" s="21">
        <f>G35+H35+I35</f>
        <v>251056.1</v>
      </c>
      <c r="G35" s="57">
        <v>32637.3</v>
      </c>
      <c r="H35" s="57">
        <v>218418.8</v>
      </c>
      <c r="I35" s="57"/>
      <c r="J35" s="21">
        <f t="shared" ref="J35:J36" si="30">K35+L35+M35</f>
        <v>39933</v>
      </c>
      <c r="K35" s="57">
        <v>5191.29</v>
      </c>
      <c r="L35" s="57">
        <v>34741.71</v>
      </c>
      <c r="M35" s="57"/>
      <c r="N35" s="21">
        <f t="shared" ref="N35:N42" si="31">O35+P35+Q35</f>
        <v>99823.7</v>
      </c>
      <c r="O35" s="57">
        <v>7985.9</v>
      </c>
      <c r="P35" s="57">
        <v>91837.8</v>
      </c>
      <c r="Q35" s="57"/>
      <c r="R35" s="21">
        <f t="shared" ref="R35:R36" si="32">S35+T35+U35</f>
        <v>0</v>
      </c>
      <c r="S35" s="57">
        <v>0</v>
      </c>
      <c r="T35" s="57">
        <v>0</v>
      </c>
      <c r="U35" s="57"/>
      <c r="V35" s="28">
        <f t="shared" si="11"/>
        <v>0.159</v>
      </c>
    </row>
    <row r="36" spans="1:22" ht="111" customHeight="1">
      <c r="A36" s="18"/>
      <c r="B36" s="31" t="s">
        <v>154</v>
      </c>
      <c r="C36" s="63" t="s">
        <v>232</v>
      </c>
      <c r="D36" s="101" t="s">
        <v>17</v>
      </c>
      <c r="E36" s="63" t="s">
        <v>121</v>
      </c>
      <c r="F36" s="21">
        <f t="shared" si="4"/>
        <v>0</v>
      </c>
      <c r="G36" s="57">
        <v>0</v>
      </c>
      <c r="H36" s="57"/>
      <c r="I36" s="57"/>
      <c r="J36" s="21">
        <f t="shared" si="30"/>
        <v>0</v>
      </c>
      <c r="K36" s="57">
        <v>0</v>
      </c>
      <c r="L36" s="57"/>
      <c r="M36" s="57"/>
      <c r="N36" s="21">
        <f t="shared" si="31"/>
        <v>0</v>
      </c>
      <c r="O36" s="57">
        <v>0</v>
      </c>
      <c r="P36" s="57"/>
      <c r="Q36" s="57"/>
      <c r="R36" s="21">
        <f t="shared" si="32"/>
        <v>0</v>
      </c>
      <c r="S36" s="57">
        <v>0</v>
      </c>
      <c r="T36" s="57"/>
      <c r="U36" s="57"/>
      <c r="V36" s="28" t="e">
        <f t="shared" si="11"/>
        <v>#DIV/0!</v>
      </c>
    </row>
    <row r="37" spans="1:22" ht="30.75" customHeight="1">
      <c r="A37" s="18" t="s">
        <v>283</v>
      </c>
      <c r="B37" s="38" t="s">
        <v>286</v>
      </c>
      <c r="C37" s="63"/>
      <c r="D37" s="101"/>
      <c r="E37" s="27" t="s">
        <v>12</v>
      </c>
      <c r="F37" s="21">
        <f>G37+H37+I37</f>
        <v>96102.2</v>
      </c>
      <c r="G37" s="57">
        <f>SUM(G39:G43)</f>
        <v>4109.5</v>
      </c>
      <c r="H37" s="57">
        <f>SUM(H39:H43)</f>
        <v>91992.7</v>
      </c>
      <c r="I37" s="57">
        <f>SUM(I39:I43)</f>
        <v>0</v>
      </c>
      <c r="J37" s="21">
        <f>K37+L37+M37</f>
        <v>44959.6</v>
      </c>
      <c r="K37" s="57">
        <f>K43+K40+K42+K39+K41</f>
        <v>1344.2</v>
      </c>
      <c r="L37" s="57">
        <f>L39+L40+L41+L42+L43</f>
        <v>43615.4</v>
      </c>
      <c r="M37" s="57">
        <f t="shared" ref="M37" si="33">M43+M40+M42+M39+M41</f>
        <v>0</v>
      </c>
      <c r="N37" s="21">
        <f t="shared" si="31"/>
        <v>155.19999999999999</v>
      </c>
      <c r="O37" s="57">
        <f>SUM(O39:O43)</f>
        <v>0</v>
      </c>
      <c r="P37" s="57">
        <f t="shared" ref="P37:Q37" si="34">SUM(P39:P43)</f>
        <v>155.19999999999999</v>
      </c>
      <c r="Q37" s="57">
        <f t="shared" si="34"/>
        <v>0</v>
      </c>
      <c r="R37" s="21">
        <f>S37+T37+U37</f>
        <v>319932</v>
      </c>
      <c r="S37" s="57">
        <f>SUM(S39:S43)</f>
        <v>28781</v>
      </c>
      <c r="T37" s="57">
        <f t="shared" ref="T37:U37" si="35">SUM(T39:T43)</f>
        <v>291151</v>
      </c>
      <c r="U37" s="57">
        <f t="shared" si="35"/>
        <v>0</v>
      </c>
      <c r="V37" s="28">
        <f t="shared" si="11"/>
        <v>0.46800000000000003</v>
      </c>
    </row>
    <row r="38" spans="1:22" ht="21" customHeight="1">
      <c r="A38" s="18"/>
      <c r="B38" s="30" t="s">
        <v>14</v>
      </c>
      <c r="C38" s="63"/>
      <c r="D38" s="101"/>
      <c r="E38" s="63"/>
      <c r="F38" s="21"/>
      <c r="G38" s="57"/>
      <c r="H38" s="57"/>
      <c r="I38" s="57"/>
      <c r="J38" s="21"/>
      <c r="K38" s="57"/>
      <c r="L38" s="57"/>
      <c r="M38" s="57"/>
      <c r="N38" s="21"/>
      <c r="O38" s="57"/>
      <c r="P38" s="57"/>
      <c r="Q38" s="57"/>
      <c r="R38" s="21"/>
      <c r="S38" s="57"/>
      <c r="T38" s="57"/>
      <c r="U38" s="57"/>
      <c r="V38" s="28"/>
    </row>
    <row r="39" spans="1:22" ht="89.25" customHeight="1">
      <c r="A39" s="18"/>
      <c r="B39" s="49" t="s">
        <v>382</v>
      </c>
      <c r="C39" s="63" t="s">
        <v>174</v>
      </c>
      <c r="D39" s="101" t="s">
        <v>16</v>
      </c>
      <c r="E39" s="63" t="s">
        <v>381</v>
      </c>
      <c r="F39" s="21">
        <f t="shared" ref="F39" si="36">G39+H39+I39</f>
        <v>0</v>
      </c>
      <c r="G39" s="57"/>
      <c r="H39" s="57"/>
      <c r="I39" s="57"/>
      <c r="J39" s="21">
        <f t="shared" ref="J39" si="37">K39+L39+M39</f>
        <v>0</v>
      </c>
      <c r="K39" s="57"/>
      <c r="L39" s="57"/>
      <c r="M39" s="57"/>
      <c r="N39" s="21">
        <f t="shared" si="31"/>
        <v>0</v>
      </c>
      <c r="O39" s="57"/>
      <c r="P39" s="57">
        <v>0</v>
      </c>
      <c r="Q39" s="57"/>
      <c r="R39" s="21">
        <f t="shared" ref="R39" si="38">S39+T39+U39</f>
        <v>319781</v>
      </c>
      <c r="S39" s="57">
        <v>28781</v>
      </c>
      <c r="T39" s="57">
        <v>291000</v>
      </c>
      <c r="U39" s="57"/>
      <c r="V39" s="28" t="e">
        <f t="shared" si="11"/>
        <v>#DIV/0!</v>
      </c>
    </row>
    <row r="40" spans="1:22" ht="78" customHeight="1">
      <c r="A40" s="18"/>
      <c r="B40" s="49" t="s">
        <v>340</v>
      </c>
      <c r="C40" s="63" t="s">
        <v>232</v>
      </c>
      <c r="D40" s="101" t="s">
        <v>17</v>
      </c>
      <c r="E40" s="63" t="s">
        <v>339</v>
      </c>
      <c r="F40" s="21">
        <f t="shared" ref="F40:F42" si="39">G40+H40+I40</f>
        <v>25422.400000000001</v>
      </c>
      <c r="G40" s="57">
        <v>762.7</v>
      </c>
      <c r="H40" s="57">
        <v>24659.7</v>
      </c>
      <c r="I40" s="57"/>
      <c r="J40" s="21">
        <f t="shared" ref="J40:J42" si="40">K40+L40+M40</f>
        <v>0</v>
      </c>
      <c r="K40" s="57">
        <v>0</v>
      </c>
      <c r="L40" s="57">
        <v>0</v>
      </c>
      <c r="M40" s="57"/>
      <c r="N40" s="21">
        <f t="shared" si="31"/>
        <v>0</v>
      </c>
      <c r="O40" s="57"/>
      <c r="P40" s="57"/>
      <c r="Q40" s="57"/>
      <c r="R40" s="21">
        <f t="shared" ref="R40:R42" si="41">S40+T40+U40</f>
        <v>0</v>
      </c>
      <c r="S40" s="57"/>
      <c r="T40" s="57"/>
      <c r="U40" s="57"/>
      <c r="V40" s="28">
        <f t="shared" si="11"/>
        <v>0</v>
      </c>
    </row>
    <row r="41" spans="1:22" ht="69.75" customHeight="1">
      <c r="A41" s="18"/>
      <c r="B41" s="49" t="s">
        <v>383</v>
      </c>
      <c r="C41" s="63" t="s">
        <v>232</v>
      </c>
      <c r="D41" s="101" t="s">
        <v>17</v>
      </c>
      <c r="E41" s="63" t="s">
        <v>384</v>
      </c>
      <c r="F41" s="21">
        <f t="shared" si="39"/>
        <v>69256.7</v>
      </c>
      <c r="G41" s="57">
        <v>2077.6999999999998</v>
      </c>
      <c r="H41" s="57">
        <v>67179</v>
      </c>
      <c r="I41" s="57"/>
      <c r="J41" s="21">
        <f t="shared" si="40"/>
        <v>44806.9</v>
      </c>
      <c r="K41" s="57">
        <v>1344.2</v>
      </c>
      <c r="L41" s="57">
        <v>43462.7</v>
      </c>
      <c r="M41" s="57"/>
      <c r="N41" s="21">
        <f t="shared" si="31"/>
        <v>0</v>
      </c>
      <c r="O41" s="57"/>
      <c r="P41" s="57"/>
      <c r="Q41" s="57"/>
      <c r="R41" s="21">
        <f t="shared" si="41"/>
        <v>0</v>
      </c>
      <c r="S41" s="57"/>
      <c r="T41" s="57"/>
      <c r="U41" s="57"/>
      <c r="V41" s="28">
        <f t="shared" si="11"/>
        <v>0.64700000000000002</v>
      </c>
    </row>
    <row r="42" spans="1:22" ht="78" customHeight="1">
      <c r="A42" s="18"/>
      <c r="B42" s="49" t="s">
        <v>417</v>
      </c>
      <c r="C42" s="63" t="s">
        <v>232</v>
      </c>
      <c r="D42" s="101" t="s">
        <v>17</v>
      </c>
      <c r="E42" s="63" t="s">
        <v>418</v>
      </c>
      <c r="F42" s="21">
        <f t="shared" si="39"/>
        <v>1269.0999999999999</v>
      </c>
      <c r="G42" s="57">
        <v>1269.0999999999999</v>
      </c>
      <c r="H42" s="57"/>
      <c r="I42" s="57"/>
      <c r="J42" s="21">
        <f t="shared" si="40"/>
        <v>0</v>
      </c>
      <c r="K42" s="57">
        <v>0</v>
      </c>
      <c r="L42" s="57"/>
      <c r="M42" s="57"/>
      <c r="N42" s="21">
        <f t="shared" si="31"/>
        <v>0</v>
      </c>
      <c r="O42" s="57"/>
      <c r="P42" s="57"/>
      <c r="Q42" s="57"/>
      <c r="R42" s="21">
        <f t="shared" si="41"/>
        <v>0</v>
      </c>
      <c r="S42" s="57"/>
      <c r="T42" s="57"/>
      <c r="U42" s="57"/>
      <c r="V42" s="28">
        <f t="shared" si="11"/>
        <v>0</v>
      </c>
    </row>
    <row r="43" spans="1:22" ht="83.25" customHeight="1">
      <c r="A43" s="18"/>
      <c r="B43" s="31" t="s">
        <v>285</v>
      </c>
      <c r="C43" s="25" t="s">
        <v>173</v>
      </c>
      <c r="D43" s="26" t="s">
        <v>15</v>
      </c>
      <c r="E43" s="25" t="s">
        <v>284</v>
      </c>
      <c r="F43" s="21">
        <f t="shared" si="4"/>
        <v>154</v>
      </c>
      <c r="G43" s="57"/>
      <c r="H43" s="57">
        <v>154</v>
      </c>
      <c r="I43" s="57"/>
      <c r="J43" s="21">
        <f t="shared" ref="J43" si="42">K43+L43+M43</f>
        <v>152.69999999999999</v>
      </c>
      <c r="K43" s="57"/>
      <c r="L43" s="57">
        <v>152.69</v>
      </c>
      <c r="M43" s="57"/>
      <c r="N43" s="21">
        <f t="shared" ref="N43" si="43">O43+P43+Q43</f>
        <v>155.19999999999999</v>
      </c>
      <c r="O43" s="57"/>
      <c r="P43" s="57">
        <v>155.19999999999999</v>
      </c>
      <c r="Q43" s="57"/>
      <c r="R43" s="21">
        <f t="shared" ref="R43" si="44">S43+T43+U43</f>
        <v>151</v>
      </c>
      <c r="S43" s="57"/>
      <c r="T43" s="57">
        <v>151</v>
      </c>
      <c r="U43" s="57"/>
      <c r="V43" s="28">
        <f t="shared" si="11"/>
        <v>0.99199999999999999</v>
      </c>
    </row>
    <row r="44" spans="1:22" ht="24" customHeight="1">
      <c r="A44" s="15" t="s">
        <v>27</v>
      </c>
      <c r="B44" s="33" t="s">
        <v>28</v>
      </c>
      <c r="C44" s="34" t="s">
        <v>12</v>
      </c>
      <c r="D44" s="34" t="s">
        <v>12</v>
      </c>
      <c r="E44" s="34" t="s">
        <v>12</v>
      </c>
      <c r="F44" s="35">
        <f t="shared" si="4"/>
        <v>2161284.2000000002</v>
      </c>
      <c r="G44" s="35">
        <f>G45+G49+G53+G59+G62</f>
        <v>1008960.8</v>
      </c>
      <c r="H44" s="35">
        <f>H45+H49+H53+H59+H62</f>
        <v>1152323.3999999999</v>
      </c>
      <c r="I44" s="35">
        <f>I45+I49+I53+I59+I62</f>
        <v>0</v>
      </c>
      <c r="J44" s="35">
        <f>K44+L44+M44</f>
        <v>258262.8</v>
      </c>
      <c r="K44" s="35">
        <f>K45+K49+K53+K59+K62</f>
        <v>89629.6</v>
      </c>
      <c r="L44" s="35">
        <f>L45+L49+L53+L59+L62</f>
        <v>168633.2</v>
      </c>
      <c r="M44" s="35">
        <f>M45+M49+M53+M59+M62</f>
        <v>0</v>
      </c>
      <c r="N44" s="35">
        <f t="shared" ref="N44:N45" si="45">O44+P44+Q44</f>
        <v>2103148</v>
      </c>
      <c r="O44" s="35">
        <f>O45+O49+O53+O59+O62</f>
        <v>927440.7</v>
      </c>
      <c r="P44" s="35">
        <f>P45+P49+P53+P59+P62</f>
        <v>1175707.3</v>
      </c>
      <c r="Q44" s="35">
        <f>Q45+Q49+Q53+Q59+Q62</f>
        <v>0</v>
      </c>
      <c r="R44" s="35">
        <f t="shared" ref="R44:R45" si="46">S44+T44+U44</f>
        <v>448550.5</v>
      </c>
      <c r="S44" s="35">
        <f>S45+S49+S53+S59+S62</f>
        <v>285945.59999999998</v>
      </c>
      <c r="T44" s="35">
        <f>T45+T49+T53+T59+T62</f>
        <v>162604.9</v>
      </c>
      <c r="U44" s="35">
        <f>U45+U49+U53+U59+U62</f>
        <v>0</v>
      </c>
      <c r="V44" s="36">
        <f t="shared" si="11"/>
        <v>0.11899999999999999</v>
      </c>
    </row>
    <row r="45" spans="1:22" ht="51.75" customHeight="1">
      <c r="A45" s="18" t="s">
        <v>29</v>
      </c>
      <c r="B45" s="37" t="s">
        <v>30</v>
      </c>
      <c r="C45" s="20" t="s">
        <v>12</v>
      </c>
      <c r="D45" s="20" t="s">
        <v>12</v>
      </c>
      <c r="E45" s="20" t="s">
        <v>12</v>
      </c>
      <c r="F45" s="21">
        <f t="shared" si="4"/>
        <v>370651.2</v>
      </c>
      <c r="G45" s="21">
        <f>SUM(G47:G48)</f>
        <v>286557.40000000002</v>
      </c>
      <c r="H45" s="21">
        <f>SUM(H47:H48)</f>
        <v>84093.8</v>
      </c>
      <c r="I45" s="21">
        <f>SUM(I47:I48)</f>
        <v>0</v>
      </c>
      <c r="J45" s="21">
        <f t="shared" ref="J45" si="47">K45+L45+M45</f>
        <v>99000</v>
      </c>
      <c r="K45" s="21">
        <f>SUM(K47:K48)</f>
        <v>56953.1</v>
      </c>
      <c r="L45" s="21">
        <f>SUM(L47:L48)</f>
        <v>42046.9</v>
      </c>
      <c r="M45" s="21">
        <f>SUM(M47:M48)</f>
        <v>0</v>
      </c>
      <c r="N45" s="21">
        <f t="shared" si="45"/>
        <v>370651.2</v>
      </c>
      <c r="O45" s="21">
        <f>SUM(O47:O48)</f>
        <v>290231.90000000002</v>
      </c>
      <c r="P45" s="21">
        <f>SUM(P47:P48)</f>
        <v>80419.3</v>
      </c>
      <c r="Q45" s="21">
        <f>SUM(Q47:Q48)</f>
        <v>0</v>
      </c>
      <c r="R45" s="21">
        <f t="shared" si="46"/>
        <v>370651.2</v>
      </c>
      <c r="S45" s="21">
        <f>SUM(S47:S48)</f>
        <v>278934.7</v>
      </c>
      <c r="T45" s="21">
        <f>SUM(T47:T48)</f>
        <v>91716.5</v>
      </c>
      <c r="U45" s="21">
        <f>SUM(U47:U48)</f>
        <v>0</v>
      </c>
      <c r="V45" s="28">
        <f t="shared" si="11"/>
        <v>0.26700000000000002</v>
      </c>
    </row>
    <row r="46" spans="1:22" ht="18.75" customHeight="1">
      <c r="A46" s="29"/>
      <c r="B46" s="30" t="s">
        <v>14</v>
      </c>
      <c r="C46" s="23"/>
      <c r="D46" s="23"/>
      <c r="E46" s="23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8"/>
    </row>
    <row r="47" spans="1:22" ht="52.5" customHeight="1">
      <c r="A47" s="29"/>
      <c r="B47" s="31" t="s">
        <v>160</v>
      </c>
      <c r="C47" s="25" t="s">
        <v>173</v>
      </c>
      <c r="D47" s="26" t="s">
        <v>15</v>
      </c>
      <c r="E47" s="25" t="s">
        <v>98</v>
      </c>
      <c r="F47" s="21">
        <f t="shared" si="4"/>
        <v>198000</v>
      </c>
      <c r="G47" s="57">
        <v>113906.2</v>
      </c>
      <c r="H47" s="57">
        <v>84093.8</v>
      </c>
      <c r="I47" s="57"/>
      <c r="J47" s="21">
        <f>SUM(K47:M47)</f>
        <v>99000</v>
      </c>
      <c r="K47" s="57">
        <v>56953.1</v>
      </c>
      <c r="L47" s="57">
        <v>42046.9</v>
      </c>
      <c r="M47" s="57"/>
      <c r="N47" s="21">
        <f t="shared" ref="N47:N49" si="48">O47+P47+Q47</f>
        <v>198000</v>
      </c>
      <c r="O47" s="57">
        <v>117580.7</v>
      </c>
      <c r="P47" s="57">
        <v>80419.3</v>
      </c>
      <c r="Q47" s="57"/>
      <c r="R47" s="21">
        <f t="shared" ref="R47:R49" si="49">S47+T47+U47</f>
        <v>198000</v>
      </c>
      <c r="S47" s="57">
        <v>106283.5</v>
      </c>
      <c r="T47" s="57">
        <v>91716.5</v>
      </c>
      <c r="U47" s="57"/>
      <c r="V47" s="28">
        <f t="shared" si="11"/>
        <v>0.5</v>
      </c>
    </row>
    <row r="48" spans="1:22" ht="51.75" customHeight="1">
      <c r="A48" s="29"/>
      <c r="B48" s="31" t="s">
        <v>31</v>
      </c>
      <c r="C48" s="25" t="s">
        <v>173</v>
      </c>
      <c r="D48" s="26" t="s">
        <v>15</v>
      </c>
      <c r="E48" s="25" t="s">
        <v>122</v>
      </c>
      <c r="F48" s="21">
        <f t="shared" si="4"/>
        <v>172651.2</v>
      </c>
      <c r="G48" s="57">
        <v>172651.2</v>
      </c>
      <c r="H48" s="57"/>
      <c r="I48" s="57"/>
      <c r="J48" s="21">
        <f>SUM(K48:M48)</f>
        <v>0</v>
      </c>
      <c r="K48" s="57">
        <v>0</v>
      </c>
      <c r="L48" s="57"/>
      <c r="M48" s="57"/>
      <c r="N48" s="21">
        <f t="shared" si="48"/>
        <v>172651.2</v>
      </c>
      <c r="O48" s="57">
        <v>172651.2</v>
      </c>
      <c r="P48" s="57"/>
      <c r="Q48" s="57"/>
      <c r="R48" s="21">
        <f t="shared" si="49"/>
        <v>172651.2</v>
      </c>
      <c r="S48" s="57">
        <v>172651.2</v>
      </c>
      <c r="T48" s="57"/>
      <c r="U48" s="57"/>
      <c r="V48" s="28">
        <f t="shared" si="11"/>
        <v>0</v>
      </c>
    </row>
    <row r="49" spans="1:101" ht="36.75" customHeight="1">
      <c r="A49" s="18" t="s">
        <v>32</v>
      </c>
      <c r="B49" s="38" t="s">
        <v>33</v>
      </c>
      <c r="C49" s="20" t="s">
        <v>12</v>
      </c>
      <c r="D49" s="20" t="s">
        <v>12</v>
      </c>
      <c r="E49" s="20" t="s">
        <v>12</v>
      </c>
      <c r="F49" s="21">
        <f t="shared" ref="F49:F106" si="50">G49+H49+I49</f>
        <v>149834.20000000001</v>
      </c>
      <c r="G49" s="21">
        <f>SUM(G51:G52)</f>
        <v>4495</v>
      </c>
      <c r="H49" s="21">
        <f>SUM(H51:H52)</f>
        <v>145339.20000000001</v>
      </c>
      <c r="I49" s="21">
        <f>SUM(I51:I52)</f>
        <v>0</v>
      </c>
      <c r="J49" s="21">
        <f t="shared" ref="J49" si="51">K49+L49+M49</f>
        <v>63212.800000000003</v>
      </c>
      <c r="K49" s="21">
        <f>SUM(K51:K52)</f>
        <v>1896.4</v>
      </c>
      <c r="L49" s="21">
        <f>SUM(L51:L52)</f>
        <v>61316.4</v>
      </c>
      <c r="M49" s="21">
        <f>SUM(M51:M52)</f>
        <v>0</v>
      </c>
      <c r="N49" s="21">
        <f t="shared" si="48"/>
        <v>66717.7</v>
      </c>
      <c r="O49" s="21">
        <f>SUM(O51:O52)</f>
        <v>2001.5</v>
      </c>
      <c r="P49" s="21">
        <f>SUM(P51:P52)</f>
        <v>64716.2</v>
      </c>
      <c r="Q49" s="21">
        <f>SUM(Q51:Q52)</f>
        <v>0</v>
      </c>
      <c r="R49" s="21">
        <f t="shared" si="49"/>
        <v>77899.3</v>
      </c>
      <c r="S49" s="21">
        <f>SUM(S51:S52)</f>
        <v>7010.9</v>
      </c>
      <c r="T49" s="21">
        <f>SUM(T51:T52)</f>
        <v>70888.399999999994</v>
      </c>
      <c r="U49" s="21">
        <f>SUM(U51:U52)</f>
        <v>0</v>
      </c>
      <c r="V49" s="28">
        <f t="shared" si="11"/>
        <v>0.42199999999999999</v>
      </c>
    </row>
    <row r="50" spans="1:101" ht="18.75">
      <c r="A50" s="29"/>
      <c r="B50" s="30" t="s">
        <v>14</v>
      </c>
      <c r="C50" s="23"/>
      <c r="D50" s="23"/>
      <c r="E50" s="23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8"/>
    </row>
    <row r="51" spans="1:101" s="43" customFormat="1" ht="54" customHeight="1">
      <c r="A51" s="39"/>
      <c r="B51" s="40" t="s">
        <v>34</v>
      </c>
      <c r="C51" s="41" t="s">
        <v>173</v>
      </c>
      <c r="D51" s="42" t="s">
        <v>15</v>
      </c>
      <c r="E51" s="41" t="s">
        <v>99</v>
      </c>
      <c r="F51" s="69">
        <f t="shared" si="50"/>
        <v>83511</v>
      </c>
      <c r="G51" s="72">
        <v>2505.3000000000002</v>
      </c>
      <c r="H51" s="72">
        <v>81005.7</v>
      </c>
      <c r="I51" s="72"/>
      <c r="J51" s="21">
        <f t="shared" ref="J51:J52" si="52">SUM(K51:M51)</f>
        <v>760</v>
      </c>
      <c r="K51" s="72">
        <v>22.8</v>
      </c>
      <c r="L51" s="72">
        <v>737.16</v>
      </c>
      <c r="M51" s="72"/>
      <c r="N51" s="21">
        <f t="shared" ref="N51:N52" si="53">O51+P51+Q51</f>
        <v>0</v>
      </c>
      <c r="O51" s="72">
        <v>0</v>
      </c>
      <c r="P51" s="72">
        <v>0</v>
      </c>
      <c r="Q51" s="72"/>
      <c r="R51" s="21">
        <f t="shared" ref="R51:R52" si="54">S51+T51+U51</f>
        <v>0</v>
      </c>
      <c r="S51" s="72"/>
      <c r="T51" s="72"/>
      <c r="U51" s="72"/>
      <c r="V51" s="28">
        <f t="shared" si="11"/>
        <v>8.9999999999999993E-3</v>
      </c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  <c r="AT51" s="86"/>
      <c r="AU51" s="86"/>
      <c r="AV51" s="86"/>
      <c r="AW51" s="86"/>
      <c r="AX51" s="86"/>
      <c r="AY51" s="86"/>
      <c r="AZ51" s="86"/>
      <c r="BA51" s="86"/>
      <c r="BB51" s="86"/>
      <c r="BC51" s="86"/>
      <c r="BD51" s="86"/>
      <c r="BE51" s="86"/>
      <c r="BF51" s="86"/>
      <c r="BG51" s="86"/>
      <c r="BH51" s="86"/>
      <c r="BI51" s="86"/>
      <c r="BJ51" s="86"/>
      <c r="BK51" s="86"/>
      <c r="BL51" s="86"/>
      <c r="BM51" s="86"/>
      <c r="BN51" s="86"/>
      <c r="BO51" s="86"/>
      <c r="BP51" s="86"/>
      <c r="BQ51" s="86"/>
      <c r="BR51" s="86"/>
      <c r="BS51" s="86"/>
      <c r="BT51" s="86"/>
      <c r="BU51" s="86"/>
      <c r="BV51" s="86"/>
      <c r="BW51" s="86"/>
      <c r="BX51" s="86"/>
      <c r="BY51" s="86"/>
      <c r="BZ51" s="86"/>
      <c r="CA51" s="86"/>
      <c r="CB51" s="86"/>
      <c r="CC51" s="86"/>
      <c r="CD51" s="86"/>
      <c r="CE51" s="86"/>
      <c r="CF51" s="86"/>
      <c r="CG51" s="86"/>
      <c r="CH51" s="86"/>
      <c r="CI51" s="86"/>
      <c r="CJ51" s="86"/>
      <c r="CK51" s="86"/>
      <c r="CL51" s="86"/>
      <c r="CM51" s="86"/>
      <c r="CN51" s="86"/>
      <c r="CO51" s="86"/>
      <c r="CP51" s="86"/>
      <c r="CQ51" s="86"/>
      <c r="CR51" s="86"/>
      <c r="CS51" s="86"/>
      <c r="CT51" s="86"/>
      <c r="CU51" s="86"/>
      <c r="CV51" s="86"/>
      <c r="CW51" s="86"/>
    </row>
    <row r="52" spans="1:101" s="43" customFormat="1" ht="84" customHeight="1">
      <c r="A52" s="39"/>
      <c r="B52" s="40" t="s">
        <v>101</v>
      </c>
      <c r="C52" s="41" t="s">
        <v>173</v>
      </c>
      <c r="D52" s="42" t="s">
        <v>15</v>
      </c>
      <c r="E52" s="41" t="s">
        <v>100</v>
      </c>
      <c r="F52" s="69">
        <f t="shared" si="50"/>
        <v>66323.199999999997</v>
      </c>
      <c r="G52" s="72">
        <v>1989.7</v>
      </c>
      <c r="H52" s="72">
        <v>64333.5</v>
      </c>
      <c r="I52" s="72"/>
      <c r="J52" s="21">
        <f t="shared" si="52"/>
        <v>62452.9</v>
      </c>
      <c r="K52" s="72">
        <v>1873.59</v>
      </c>
      <c r="L52" s="72">
        <v>60579.28</v>
      </c>
      <c r="M52" s="72"/>
      <c r="N52" s="21">
        <f t="shared" si="53"/>
        <v>66717.7</v>
      </c>
      <c r="O52" s="72">
        <v>2001.5</v>
      </c>
      <c r="P52" s="72">
        <v>64716.2</v>
      </c>
      <c r="Q52" s="72"/>
      <c r="R52" s="21">
        <f t="shared" si="54"/>
        <v>77899.3</v>
      </c>
      <c r="S52" s="72">
        <v>7010.9</v>
      </c>
      <c r="T52" s="72">
        <v>70888.399999999994</v>
      </c>
      <c r="U52" s="72"/>
      <c r="V52" s="28">
        <f t="shared" si="11"/>
        <v>0.94199999999999995</v>
      </c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  <c r="AT52" s="86"/>
      <c r="AU52" s="86"/>
      <c r="AV52" s="86"/>
      <c r="AW52" s="86"/>
      <c r="AX52" s="86"/>
      <c r="AY52" s="86"/>
      <c r="AZ52" s="86"/>
      <c r="BA52" s="86"/>
      <c r="BB52" s="86"/>
      <c r="BC52" s="86"/>
      <c r="BD52" s="86"/>
      <c r="BE52" s="86"/>
      <c r="BF52" s="86"/>
      <c r="BG52" s="86"/>
      <c r="BH52" s="86"/>
      <c r="BI52" s="86"/>
      <c r="BJ52" s="86"/>
      <c r="BK52" s="86"/>
      <c r="BL52" s="86"/>
      <c r="BM52" s="86"/>
      <c r="BN52" s="86"/>
      <c r="BO52" s="86"/>
      <c r="BP52" s="86"/>
      <c r="BQ52" s="86"/>
      <c r="BR52" s="86"/>
      <c r="BS52" s="86"/>
      <c r="BT52" s="86"/>
      <c r="BU52" s="86"/>
      <c r="BV52" s="86"/>
      <c r="BW52" s="86"/>
      <c r="BX52" s="86"/>
      <c r="BY52" s="86"/>
      <c r="BZ52" s="86"/>
      <c r="CA52" s="86"/>
      <c r="CB52" s="86"/>
      <c r="CC52" s="86"/>
      <c r="CD52" s="86"/>
      <c r="CE52" s="86"/>
      <c r="CF52" s="86"/>
      <c r="CG52" s="86"/>
      <c r="CH52" s="86"/>
      <c r="CI52" s="86"/>
      <c r="CJ52" s="86"/>
      <c r="CK52" s="86"/>
      <c r="CL52" s="86"/>
      <c r="CM52" s="86"/>
      <c r="CN52" s="86"/>
      <c r="CO52" s="86"/>
      <c r="CP52" s="86"/>
      <c r="CQ52" s="86"/>
      <c r="CR52" s="86"/>
      <c r="CS52" s="86"/>
      <c r="CT52" s="86"/>
      <c r="CU52" s="86"/>
      <c r="CV52" s="86"/>
      <c r="CW52" s="86"/>
    </row>
    <row r="53" spans="1:101" s="5" customFormat="1" ht="39.75" customHeight="1">
      <c r="A53" s="18" t="s">
        <v>35</v>
      </c>
      <c r="B53" s="37" t="s">
        <v>38</v>
      </c>
      <c r="C53" s="20" t="s">
        <v>12</v>
      </c>
      <c r="D53" s="20" t="s">
        <v>12</v>
      </c>
      <c r="E53" s="20" t="s">
        <v>12</v>
      </c>
      <c r="F53" s="21">
        <f>G53+H53+I53</f>
        <v>49721</v>
      </c>
      <c r="G53" s="21">
        <f>SUM(G55:G58)</f>
        <v>1491.6</v>
      </c>
      <c r="H53" s="21">
        <f>SUM(H55:H58)</f>
        <v>48229.4</v>
      </c>
      <c r="I53" s="21">
        <f>SUM(I55:I58)</f>
        <v>0</v>
      </c>
      <c r="J53" s="21">
        <f>SUM(J55:J58)</f>
        <v>0</v>
      </c>
      <c r="K53" s="21">
        <f>SUM(K55:K58)</f>
        <v>0</v>
      </c>
      <c r="L53" s="21">
        <f t="shared" ref="L53" si="55">SUM(L55:L58)</f>
        <v>0</v>
      </c>
      <c r="M53" s="21">
        <f>SUM(M55:M58)</f>
        <v>0</v>
      </c>
      <c r="N53" s="21">
        <f t="shared" ref="N53:R53" si="56">SUM(N55:N57)</f>
        <v>0</v>
      </c>
      <c r="O53" s="21">
        <f>SUM(O55:O58)</f>
        <v>0</v>
      </c>
      <c r="P53" s="21">
        <f t="shared" ref="P53:Q53" si="57">SUM(P55:P58)</f>
        <v>0</v>
      </c>
      <c r="Q53" s="21">
        <f t="shared" si="57"/>
        <v>0</v>
      </c>
      <c r="R53" s="21">
        <f t="shared" si="56"/>
        <v>0</v>
      </c>
      <c r="S53" s="21">
        <f>SUM(S55:S58)</f>
        <v>0</v>
      </c>
      <c r="T53" s="21">
        <f t="shared" ref="T53:U53" si="58">SUM(T55:T58)</f>
        <v>0</v>
      </c>
      <c r="U53" s="21">
        <f t="shared" si="58"/>
        <v>0</v>
      </c>
      <c r="V53" s="28">
        <f t="shared" si="11"/>
        <v>0</v>
      </c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86"/>
      <c r="BA53" s="86"/>
      <c r="BB53" s="86"/>
      <c r="BC53" s="86"/>
      <c r="BD53" s="86"/>
      <c r="BE53" s="86"/>
      <c r="BF53" s="86"/>
      <c r="BG53" s="86"/>
      <c r="BH53" s="86"/>
      <c r="BI53" s="86"/>
      <c r="BJ53" s="86"/>
      <c r="BK53" s="86"/>
      <c r="BL53" s="86"/>
      <c r="BM53" s="86"/>
      <c r="BN53" s="86"/>
      <c r="BO53" s="86"/>
      <c r="BP53" s="86"/>
      <c r="BQ53" s="86"/>
      <c r="BR53" s="86"/>
      <c r="BS53" s="86"/>
      <c r="BT53" s="86"/>
      <c r="BU53" s="86"/>
      <c r="BV53" s="86"/>
      <c r="BW53" s="86"/>
      <c r="BX53" s="86"/>
      <c r="BY53" s="86"/>
      <c r="BZ53" s="86"/>
      <c r="CA53" s="86"/>
      <c r="CB53" s="86"/>
      <c r="CC53" s="86"/>
      <c r="CD53" s="86"/>
      <c r="CE53" s="86"/>
      <c r="CF53" s="86"/>
      <c r="CG53" s="86"/>
      <c r="CH53" s="86"/>
      <c r="CI53" s="86"/>
      <c r="CJ53" s="86"/>
      <c r="CK53" s="86"/>
      <c r="CL53" s="86"/>
      <c r="CM53" s="86"/>
      <c r="CN53" s="86"/>
      <c r="CO53" s="86"/>
      <c r="CP53" s="86"/>
      <c r="CQ53" s="86"/>
      <c r="CR53" s="86"/>
      <c r="CS53" s="86"/>
      <c r="CT53" s="86"/>
      <c r="CU53" s="86"/>
      <c r="CV53" s="86"/>
      <c r="CW53" s="86"/>
    </row>
    <row r="54" spans="1:101" ht="18.75">
      <c r="A54" s="29"/>
      <c r="B54" s="30" t="s">
        <v>14</v>
      </c>
      <c r="C54" s="23"/>
      <c r="D54" s="23"/>
      <c r="E54" s="23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8"/>
    </row>
    <row r="55" spans="1:101" ht="57" customHeight="1">
      <c r="A55" s="29"/>
      <c r="B55" s="31" t="s">
        <v>102</v>
      </c>
      <c r="C55" s="25" t="s">
        <v>173</v>
      </c>
      <c r="D55" s="26" t="s">
        <v>15</v>
      </c>
      <c r="E55" s="25" t="s">
        <v>103</v>
      </c>
      <c r="F55" s="21">
        <f t="shared" si="50"/>
        <v>49721</v>
      </c>
      <c r="G55" s="57">
        <v>1491.6</v>
      </c>
      <c r="H55" s="57">
        <v>48229.4</v>
      </c>
      <c r="I55" s="57"/>
      <c r="J55" s="21">
        <f>K55+L55+M55</f>
        <v>0</v>
      </c>
      <c r="K55" s="57"/>
      <c r="L55" s="57">
        <v>0</v>
      </c>
      <c r="M55" s="57"/>
      <c r="N55" s="21">
        <f t="shared" ref="N55:N59" si="59">O55+P55+Q55</f>
        <v>0</v>
      </c>
      <c r="O55" s="57">
        <v>0</v>
      </c>
      <c r="P55" s="57">
        <v>0</v>
      </c>
      <c r="Q55" s="57"/>
      <c r="R55" s="21">
        <f t="shared" ref="R55:R59" si="60">S55+T55+U55</f>
        <v>0</v>
      </c>
      <c r="S55" s="57"/>
      <c r="T55" s="57"/>
      <c r="U55" s="57"/>
      <c r="V55" s="28">
        <f t="shared" si="11"/>
        <v>0</v>
      </c>
    </row>
    <row r="56" spans="1:101" ht="71.25" customHeight="1">
      <c r="A56" s="29"/>
      <c r="B56" s="31" t="s">
        <v>309</v>
      </c>
      <c r="C56" s="25" t="s">
        <v>174</v>
      </c>
      <c r="D56" s="26" t="s">
        <v>16</v>
      </c>
      <c r="E56" s="25" t="s">
        <v>308</v>
      </c>
      <c r="F56" s="21">
        <f t="shared" si="50"/>
        <v>0</v>
      </c>
      <c r="G56" s="57">
        <v>0</v>
      </c>
      <c r="H56" s="57">
        <v>0</v>
      </c>
      <c r="I56" s="57"/>
      <c r="J56" s="21">
        <f>K56+L56+M56</f>
        <v>0</v>
      </c>
      <c r="K56" s="57">
        <v>0</v>
      </c>
      <c r="L56" s="57">
        <v>0</v>
      </c>
      <c r="M56" s="57"/>
      <c r="N56" s="21">
        <f t="shared" si="59"/>
        <v>0</v>
      </c>
      <c r="O56" s="57"/>
      <c r="P56" s="57"/>
      <c r="Q56" s="57"/>
      <c r="R56" s="21">
        <f t="shared" si="60"/>
        <v>0</v>
      </c>
      <c r="S56" s="57"/>
      <c r="T56" s="57"/>
      <c r="U56" s="57"/>
      <c r="V56" s="28" t="e">
        <f t="shared" si="11"/>
        <v>#DIV/0!</v>
      </c>
    </row>
    <row r="57" spans="1:101" ht="68.25" customHeight="1">
      <c r="A57" s="29"/>
      <c r="B57" s="31" t="s">
        <v>328</v>
      </c>
      <c r="C57" s="25" t="s">
        <v>173</v>
      </c>
      <c r="D57" s="26" t="s">
        <v>15</v>
      </c>
      <c r="E57" s="25" t="s">
        <v>327</v>
      </c>
      <c r="F57" s="21">
        <f t="shared" si="50"/>
        <v>0</v>
      </c>
      <c r="G57" s="57">
        <v>0</v>
      </c>
      <c r="H57" s="57"/>
      <c r="I57" s="57"/>
      <c r="J57" s="21">
        <f>K57+L57+M57</f>
        <v>0</v>
      </c>
      <c r="K57" s="57"/>
      <c r="L57" s="57"/>
      <c r="M57" s="57"/>
      <c r="N57" s="21"/>
      <c r="O57" s="57"/>
      <c r="P57" s="57"/>
      <c r="Q57" s="57"/>
      <c r="R57" s="21"/>
      <c r="S57" s="57"/>
      <c r="T57" s="57"/>
      <c r="U57" s="57"/>
      <c r="V57" s="28" t="e">
        <f t="shared" si="11"/>
        <v>#DIV/0!</v>
      </c>
    </row>
    <row r="58" spans="1:101" ht="75.75" customHeight="1">
      <c r="A58" s="29"/>
      <c r="B58" s="31" t="s">
        <v>331</v>
      </c>
      <c r="C58" s="25" t="s">
        <v>174</v>
      </c>
      <c r="D58" s="26" t="s">
        <v>16</v>
      </c>
      <c r="E58" s="25" t="s">
        <v>332</v>
      </c>
      <c r="F58" s="21">
        <f t="shared" si="50"/>
        <v>0</v>
      </c>
      <c r="G58" s="57">
        <v>0</v>
      </c>
      <c r="H58" s="57"/>
      <c r="I58" s="57"/>
      <c r="J58" s="21">
        <f>K58+L58+M58</f>
        <v>0</v>
      </c>
      <c r="K58" s="57">
        <v>0</v>
      </c>
      <c r="L58" s="57"/>
      <c r="M58" s="57"/>
      <c r="N58" s="21"/>
      <c r="O58" s="57"/>
      <c r="P58" s="57"/>
      <c r="Q58" s="57"/>
      <c r="R58" s="21"/>
      <c r="S58" s="57"/>
      <c r="T58" s="57"/>
      <c r="U58" s="57"/>
      <c r="V58" s="28" t="e">
        <f t="shared" si="11"/>
        <v>#DIV/0!</v>
      </c>
    </row>
    <row r="59" spans="1:101" s="5" customFormat="1" ht="90" customHeight="1">
      <c r="A59" s="44" t="s">
        <v>36</v>
      </c>
      <c r="B59" s="38" t="s">
        <v>175</v>
      </c>
      <c r="C59" s="20" t="s">
        <v>12</v>
      </c>
      <c r="D59" s="20" t="s">
        <v>12</v>
      </c>
      <c r="E59" s="20" t="s">
        <v>12</v>
      </c>
      <c r="F59" s="21">
        <f>G59+H59+I59</f>
        <v>72548.2</v>
      </c>
      <c r="G59" s="21">
        <f>SUM(G61)</f>
        <v>3841</v>
      </c>
      <c r="H59" s="21">
        <f t="shared" ref="H59:I59" si="61">SUM(H61)</f>
        <v>68707.199999999997</v>
      </c>
      <c r="I59" s="21">
        <f t="shared" si="61"/>
        <v>0</v>
      </c>
      <c r="J59" s="21">
        <f t="shared" ref="J59" si="62">K59+L59+M59</f>
        <v>0</v>
      </c>
      <c r="K59" s="21">
        <f>K61</f>
        <v>0</v>
      </c>
      <c r="L59" s="21">
        <f>L61</f>
        <v>0</v>
      </c>
      <c r="M59" s="21">
        <f>SUM(M61:M70)</f>
        <v>0</v>
      </c>
      <c r="N59" s="21">
        <f t="shared" si="59"/>
        <v>0</v>
      </c>
      <c r="O59" s="21">
        <f>SUM(O61)</f>
        <v>0</v>
      </c>
      <c r="P59" s="21">
        <f>SUM(P61)</f>
        <v>0</v>
      </c>
      <c r="Q59" s="21">
        <f>SUM(Q61:Q70)</f>
        <v>0</v>
      </c>
      <c r="R59" s="21">
        <f t="shared" si="60"/>
        <v>0</v>
      </c>
      <c r="S59" s="21">
        <f>SUM(S61)</f>
        <v>0</v>
      </c>
      <c r="T59" s="21">
        <f>SUM(T61)</f>
        <v>0</v>
      </c>
      <c r="U59" s="21">
        <f>SUM(U61:U70)</f>
        <v>0</v>
      </c>
      <c r="V59" s="28">
        <f t="shared" si="11"/>
        <v>0</v>
      </c>
      <c r="W59" s="86"/>
      <c r="X59" s="86"/>
      <c r="Y59" s="86"/>
      <c r="Z59" s="86"/>
      <c r="AA59" s="86"/>
      <c r="AB59" s="86"/>
      <c r="AC59" s="86"/>
      <c r="AD59" s="86"/>
      <c r="AE59" s="86"/>
      <c r="AF59" s="86"/>
      <c r="AG59" s="86"/>
      <c r="AH59" s="86"/>
      <c r="AI59" s="86"/>
      <c r="AJ59" s="86"/>
      <c r="AK59" s="86"/>
      <c r="AL59" s="86"/>
      <c r="AM59" s="86"/>
      <c r="AN59" s="86"/>
      <c r="AO59" s="86"/>
      <c r="AP59" s="86"/>
      <c r="AQ59" s="86"/>
      <c r="AR59" s="86"/>
      <c r="AS59" s="86"/>
      <c r="AT59" s="86"/>
      <c r="AU59" s="86"/>
      <c r="AV59" s="86"/>
      <c r="AW59" s="86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86"/>
      <c r="BN59" s="86"/>
      <c r="BO59" s="86"/>
      <c r="BP59" s="86"/>
      <c r="BQ59" s="86"/>
      <c r="BR59" s="86"/>
      <c r="BS59" s="86"/>
      <c r="BT59" s="86"/>
      <c r="BU59" s="86"/>
      <c r="BV59" s="86"/>
      <c r="BW59" s="86"/>
      <c r="BX59" s="86"/>
      <c r="BY59" s="86"/>
      <c r="BZ59" s="86"/>
      <c r="CA59" s="86"/>
      <c r="CB59" s="86"/>
      <c r="CC59" s="86"/>
      <c r="CD59" s="86"/>
      <c r="CE59" s="86"/>
      <c r="CF59" s="86"/>
      <c r="CG59" s="86"/>
      <c r="CH59" s="86"/>
      <c r="CI59" s="86"/>
      <c r="CJ59" s="86"/>
      <c r="CK59" s="86"/>
      <c r="CL59" s="86"/>
      <c r="CM59" s="86"/>
      <c r="CN59" s="86"/>
      <c r="CO59" s="86"/>
      <c r="CP59" s="86"/>
      <c r="CQ59" s="86"/>
      <c r="CR59" s="86"/>
      <c r="CS59" s="86"/>
      <c r="CT59" s="86"/>
      <c r="CU59" s="86"/>
      <c r="CV59" s="86"/>
      <c r="CW59" s="86"/>
    </row>
    <row r="60" spans="1:101" ht="22.5" customHeight="1">
      <c r="A60" s="10"/>
      <c r="B60" s="30" t="s">
        <v>14</v>
      </c>
      <c r="C60" s="23"/>
      <c r="D60" s="23"/>
      <c r="E60" s="23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8"/>
    </row>
    <row r="61" spans="1:101" ht="91.5" customHeight="1">
      <c r="A61" s="7"/>
      <c r="B61" s="31" t="s">
        <v>37</v>
      </c>
      <c r="C61" s="25" t="s">
        <v>173</v>
      </c>
      <c r="D61" s="26" t="s">
        <v>15</v>
      </c>
      <c r="E61" s="25" t="s">
        <v>104</v>
      </c>
      <c r="F61" s="21">
        <f t="shared" si="50"/>
        <v>72548.2</v>
      </c>
      <c r="G61" s="57">
        <v>3841</v>
      </c>
      <c r="H61" s="57">
        <v>68707.199999999997</v>
      </c>
      <c r="I61" s="57"/>
      <c r="J61" s="21">
        <f>SUM(K61:M61)</f>
        <v>0</v>
      </c>
      <c r="K61" s="57">
        <v>0</v>
      </c>
      <c r="L61" s="57">
        <v>0</v>
      </c>
      <c r="M61" s="57"/>
      <c r="N61" s="21">
        <f t="shared" ref="N61:N73" si="63">O61+P61+Q61</f>
        <v>0</v>
      </c>
      <c r="O61" s="57">
        <v>0</v>
      </c>
      <c r="P61" s="57">
        <v>0</v>
      </c>
      <c r="Q61" s="57"/>
      <c r="R61" s="21">
        <f t="shared" ref="R61:R73" si="64">S61+T61+U61</f>
        <v>0</v>
      </c>
      <c r="S61" s="57">
        <v>0</v>
      </c>
      <c r="T61" s="57"/>
      <c r="U61" s="57"/>
      <c r="V61" s="28">
        <f t="shared" si="11"/>
        <v>0</v>
      </c>
    </row>
    <row r="62" spans="1:101" ht="46.5" customHeight="1">
      <c r="A62" s="7" t="s">
        <v>176</v>
      </c>
      <c r="B62" s="19" t="s">
        <v>177</v>
      </c>
      <c r="C62" s="63" t="s">
        <v>12</v>
      </c>
      <c r="D62" s="66" t="s">
        <v>12</v>
      </c>
      <c r="E62" s="63" t="s">
        <v>12</v>
      </c>
      <c r="F62" s="21">
        <f>G62+H62+I62</f>
        <v>1518529.6</v>
      </c>
      <c r="G62" s="21">
        <f>SUM(G64:G72)</f>
        <v>712575.8</v>
      </c>
      <c r="H62" s="21">
        <f t="shared" ref="H62:I62" si="65">SUM(H64:H72)</f>
        <v>805953.8</v>
      </c>
      <c r="I62" s="21">
        <f t="shared" si="65"/>
        <v>0</v>
      </c>
      <c r="J62" s="21">
        <f>K62+L62+M62</f>
        <v>96050</v>
      </c>
      <c r="K62" s="21">
        <f>SUM(K64:K72)</f>
        <v>30780.1</v>
      </c>
      <c r="L62" s="21">
        <f t="shared" ref="L62:M62" si="66">SUM(L64:L72)</f>
        <v>65269.9</v>
      </c>
      <c r="M62" s="21">
        <f t="shared" si="66"/>
        <v>0</v>
      </c>
      <c r="N62" s="21">
        <f>O62+P62+Q62</f>
        <v>1665779.1</v>
      </c>
      <c r="O62" s="21">
        <f>SUM(O64:O72)</f>
        <v>635207.30000000005</v>
      </c>
      <c r="P62" s="21">
        <f t="shared" ref="P62:Q62" si="67">SUM(P64:P72)</f>
        <v>1030571.8</v>
      </c>
      <c r="Q62" s="21">
        <f t="shared" si="67"/>
        <v>0</v>
      </c>
      <c r="R62" s="21">
        <f>S62+T62+U62</f>
        <v>0</v>
      </c>
      <c r="S62" s="21">
        <f>SUM(S64:S72)</f>
        <v>0</v>
      </c>
      <c r="T62" s="21">
        <f t="shared" ref="T62:U62" si="68">SUM(T64:T72)</f>
        <v>0</v>
      </c>
      <c r="U62" s="21">
        <f t="shared" si="68"/>
        <v>0</v>
      </c>
      <c r="V62" s="28">
        <f t="shared" si="11"/>
        <v>6.3E-2</v>
      </c>
    </row>
    <row r="63" spans="1:101" ht="22.5" customHeight="1">
      <c r="A63" s="7"/>
      <c r="B63" s="22" t="s">
        <v>14</v>
      </c>
      <c r="C63" s="63"/>
      <c r="D63" s="66"/>
      <c r="E63" s="63"/>
      <c r="F63" s="21"/>
      <c r="G63" s="57"/>
      <c r="H63" s="57"/>
      <c r="I63" s="57"/>
      <c r="J63" s="21"/>
      <c r="K63" s="57"/>
      <c r="L63" s="57"/>
      <c r="M63" s="57"/>
      <c r="N63" s="21"/>
      <c r="O63" s="57"/>
      <c r="P63" s="57"/>
      <c r="Q63" s="57"/>
      <c r="R63" s="21"/>
      <c r="S63" s="57"/>
      <c r="T63" s="57"/>
      <c r="U63" s="57"/>
      <c r="V63" s="28"/>
    </row>
    <row r="64" spans="1:101" ht="74.25" customHeight="1">
      <c r="A64" s="18"/>
      <c r="B64" s="75" t="s">
        <v>183</v>
      </c>
      <c r="C64" s="63" t="s">
        <v>174</v>
      </c>
      <c r="D64" s="66" t="s">
        <v>16</v>
      </c>
      <c r="E64" s="101" t="s">
        <v>178</v>
      </c>
      <c r="F64" s="21">
        <f>G64+H64+I64</f>
        <v>193781.5</v>
      </c>
      <c r="G64" s="57">
        <v>8191.8</v>
      </c>
      <c r="H64" s="57">
        <v>185589.71</v>
      </c>
      <c r="I64" s="57"/>
      <c r="J64" s="21">
        <f t="shared" ref="J64:J67" si="69">SUM(K64:M64)</f>
        <v>0</v>
      </c>
      <c r="K64" s="57">
        <v>0</v>
      </c>
      <c r="L64" s="57">
        <v>0</v>
      </c>
      <c r="M64" s="57"/>
      <c r="N64" s="21">
        <f t="shared" si="63"/>
        <v>436236.5</v>
      </c>
      <c r="O64" s="57">
        <v>18441.2</v>
      </c>
      <c r="P64" s="57">
        <v>417795.3</v>
      </c>
      <c r="Q64" s="57"/>
      <c r="R64" s="21">
        <f t="shared" si="64"/>
        <v>0</v>
      </c>
      <c r="S64" s="57">
        <v>0</v>
      </c>
      <c r="T64" s="57">
        <v>0</v>
      </c>
      <c r="U64" s="57"/>
      <c r="V64" s="28">
        <f t="shared" si="11"/>
        <v>0</v>
      </c>
    </row>
    <row r="65" spans="1:27" ht="89.25" customHeight="1">
      <c r="A65" s="18"/>
      <c r="B65" s="31" t="s">
        <v>183</v>
      </c>
      <c r="C65" s="25" t="s">
        <v>188</v>
      </c>
      <c r="D65" s="26" t="s">
        <v>113</v>
      </c>
      <c r="E65" s="25" t="s">
        <v>178</v>
      </c>
      <c r="F65" s="21">
        <f t="shared" ref="F65:F69" si="70">G65+H65+I65</f>
        <v>103463.4</v>
      </c>
      <c r="G65" s="57">
        <v>4373.7</v>
      </c>
      <c r="H65" s="57">
        <v>99089.7</v>
      </c>
      <c r="I65" s="57"/>
      <c r="J65" s="21">
        <f t="shared" si="69"/>
        <v>30368.400000000001</v>
      </c>
      <c r="K65" s="57">
        <v>1283.78</v>
      </c>
      <c r="L65" s="57">
        <v>29084.6</v>
      </c>
      <c r="M65" s="57"/>
      <c r="N65" s="21">
        <f t="shared" si="63"/>
        <v>0</v>
      </c>
      <c r="O65" s="57">
        <v>0</v>
      </c>
      <c r="P65" s="57">
        <v>0</v>
      </c>
      <c r="Q65" s="57"/>
      <c r="R65" s="21">
        <f t="shared" si="64"/>
        <v>0</v>
      </c>
      <c r="S65" s="57">
        <v>0</v>
      </c>
      <c r="T65" s="57">
        <v>0</v>
      </c>
      <c r="U65" s="57"/>
      <c r="V65" s="28">
        <f t="shared" si="11"/>
        <v>0.29399999999999998</v>
      </c>
    </row>
    <row r="66" spans="1:27" ht="86.25" customHeight="1">
      <c r="A66" s="18"/>
      <c r="B66" s="31" t="s">
        <v>183</v>
      </c>
      <c r="C66" s="25" t="s">
        <v>188</v>
      </c>
      <c r="D66" s="100" t="s">
        <v>113</v>
      </c>
      <c r="E66" s="25" t="s">
        <v>366</v>
      </c>
      <c r="F66" s="21">
        <f t="shared" si="70"/>
        <v>97688.9</v>
      </c>
      <c r="G66" s="57">
        <v>97688.9</v>
      </c>
      <c r="H66" s="57"/>
      <c r="I66" s="57"/>
      <c r="J66" s="21">
        <f t="shared" si="69"/>
        <v>27899.1</v>
      </c>
      <c r="K66" s="57">
        <v>27899.08</v>
      </c>
      <c r="L66" s="57"/>
      <c r="M66" s="57"/>
      <c r="N66" s="21">
        <f t="shared" si="63"/>
        <v>0</v>
      </c>
      <c r="O66" s="57"/>
      <c r="P66" s="57"/>
      <c r="Q66" s="57"/>
      <c r="R66" s="21">
        <f t="shared" si="64"/>
        <v>0</v>
      </c>
      <c r="S66" s="57"/>
      <c r="T66" s="57"/>
      <c r="U66" s="57"/>
      <c r="V66" s="28">
        <f t="shared" si="11"/>
        <v>0.28599999999999998</v>
      </c>
    </row>
    <row r="67" spans="1:27" ht="84.75" customHeight="1">
      <c r="A67" s="18"/>
      <c r="B67" s="31" t="s">
        <v>184</v>
      </c>
      <c r="C67" s="25" t="s">
        <v>173</v>
      </c>
      <c r="D67" s="26" t="s">
        <v>15</v>
      </c>
      <c r="E67" s="25" t="s">
        <v>179</v>
      </c>
      <c r="F67" s="21">
        <f t="shared" si="70"/>
        <v>34009.1</v>
      </c>
      <c r="G67" s="57">
        <v>1437.7</v>
      </c>
      <c r="H67" s="57">
        <v>32571.4</v>
      </c>
      <c r="I67" s="57"/>
      <c r="J67" s="21">
        <f t="shared" si="69"/>
        <v>26663.8</v>
      </c>
      <c r="K67" s="57">
        <v>1127.18</v>
      </c>
      <c r="L67" s="57">
        <v>25536.61</v>
      </c>
      <c r="M67" s="57"/>
      <c r="N67" s="21">
        <f t="shared" si="63"/>
        <v>36167.199999999997</v>
      </c>
      <c r="O67" s="57">
        <v>1528.9</v>
      </c>
      <c r="P67" s="57">
        <v>34638.300000000003</v>
      </c>
      <c r="Q67" s="57"/>
      <c r="R67" s="21">
        <f t="shared" si="64"/>
        <v>0</v>
      </c>
      <c r="S67" s="57">
        <v>0</v>
      </c>
      <c r="T67" s="57">
        <v>0</v>
      </c>
      <c r="U67" s="57"/>
      <c r="V67" s="28">
        <f t="shared" si="11"/>
        <v>0.78400000000000003</v>
      </c>
    </row>
    <row r="68" spans="1:27" ht="156.75" customHeight="1">
      <c r="A68" s="18"/>
      <c r="B68" s="31" t="s">
        <v>185</v>
      </c>
      <c r="C68" s="25" t="s">
        <v>173</v>
      </c>
      <c r="D68" s="26" t="s">
        <v>15</v>
      </c>
      <c r="E68" s="25" t="s">
        <v>180</v>
      </c>
      <c r="F68" s="21">
        <f t="shared" si="70"/>
        <v>0</v>
      </c>
      <c r="G68" s="57">
        <v>0</v>
      </c>
      <c r="H68" s="57">
        <v>0</v>
      </c>
      <c r="I68" s="57"/>
      <c r="J68" s="21">
        <f>SUM(K68:M68)</f>
        <v>0</v>
      </c>
      <c r="K68" s="57">
        <v>0</v>
      </c>
      <c r="L68" s="93">
        <v>0</v>
      </c>
      <c r="M68" s="57"/>
      <c r="N68" s="21">
        <f t="shared" si="63"/>
        <v>5488.3</v>
      </c>
      <c r="O68" s="57">
        <v>232</v>
      </c>
      <c r="P68" s="57">
        <v>5256.3</v>
      </c>
      <c r="Q68" s="57"/>
      <c r="R68" s="21">
        <f t="shared" si="64"/>
        <v>0</v>
      </c>
      <c r="S68" s="57">
        <v>0</v>
      </c>
      <c r="T68" s="57">
        <v>0</v>
      </c>
      <c r="U68" s="57"/>
      <c r="V68" s="28" t="e">
        <f t="shared" si="11"/>
        <v>#DIV/0!</v>
      </c>
    </row>
    <row r="69" spans="1:27" ht="194.25" customHeight="1">
      <c r="A69" s="18"/>
      <c r="B69" s="31" t="s">
        <v>186</v>
      </c>
      <c r="C69" s="25" t="s">
        <v>173</v>
      </c>
      <c r="D69" s="26" t="s">
        <v>15</v>
      </c>
      <c r="E69" s="25" t="s">
        <v>181</v>
      </c>
      <c r="F69" s="21">
        <f t="shared" si="70"/>
        <v>0</v>
      </c>
      <c r="G69" s="57">
        <v>0</v>
      </c>
      <c r="H69" s="57">
        <v>0</v>
      </c>
      <c r="I69" s="57"/>
      <c r="J69" s="21">
        <f t="shared" ref="J69:J72" si="71">SUM(K69:M69)</f>
        <v>0</v>
      </c>
      <c r="K69" s="57">
        <v>0</v>
      </c>
      <c r="L69" s="57">
        <v>0</v>
      </c>
      <c r="M69" s="57"/>
      <c r="N69" s="21">
        <f t="shared" si="63"/>
        <v>32639.200000000001</v>
      </c>
      <c r="O69" s="57">
        <v>1379.8</v>
      </c>
      <c r="P69" s="57">
        <v>31259.4</v>
      </c>
      <c r="Q69" s="57"/>
      <c r="R69" s="21">
        <f t="shared" si="64"/>
        <v>0</v>
      </c>
      <c r="S69" s="57">
        <v>0</v>
      </c>
      <c r="T69" s="57">
        <v>0</v>
      </c>
      <c r="U69" s="57"/>
      <c r="V69" s="28" t="e">
        <f t="shared" si="11"/>
        <v>#DIV/0!</v>
      </c>
    </row>
    <row r="70" spans="1:27" ht="90" customHeight="1">
      <c r="A70" s="18"/>
      <c r="B70" s="31" t="s">
        <v>187</v>
      </c>
      <c r="C70" s="25" t="s">
        <v>174</v>
      </c>
      <c r="D70" s="26" t="s">
        <v>16</v>
      </c>
      <c r="E70" s="63" t="s">
        <v>182</v>
      </c>
      <c r="F70" s="21">
        <f t="shared" ref="F70:F72" si="72">G70+H70+I70</f>
        <v>510274</v>
      </c>
      <c r="G70" s="57">
        <v>21571</v>
      </c>
      <c r="H70" s="57">
        <v>488703</v>
      </c>
      <c r="I70" s="57"/>
      <c r="J70" s="21">
        <f t="shared" si="71"/>
        <v>11118.8</v>
      </c>
      <c r="K70" s="57">
        <v>470.03</v>
      </c>
      <c r="L70" s="57">
        <v>10648.73</v>
      </c>
      <c r="M70" s="57"/>
      <c r="N70" s="21">
        <f t="shared" ref="N70:N72" si="73">O70+P70+Q70</f>
        <v>565529.30000000005</v>
      </c>
      <c r="O70" s="57">
        <v>23906.799999999999</v>
      </c>
      <c r="P70" s="57">
        <v>541622.5</v>
      </c>
      <c r="Q70" s="57"/>
      <c r="R70" s="21">
        <f t="shared" ref="R70:R72" si="74">S70+T70+U70</f>
        <v>0</v>
      </c>
      <c r="S70" s="57">
        <v>0</v>
      </c>
      <c r="T70" s="57">
        <v>0</v>
      </c>
      <c r="U70" s="57"/>
      <c r="V70" s="28">
        <f t="shared" si="11"/>
        <v>2.1999999999999999E-2</v>
      </c>
    </row>
    <row r="71" spans="1:27" ht="90" customHeight="1">
      <c r="A71" s="18"/>
      <c r="B71" s="31" t="s">
        <v>187</v>
      </c>
      <c r="C71" s="25" t="s">
        <v>174</v>
      </c>
      <c r="D71" s="100" t="s">
        <v>16</v>
      </c>
      <c r="E71" s="63" t="s">
        <v>367</v>
      </c>
      <c r="F71" s="21">
        <f t="shared" si="72"/>
        <v>579312.69999999995</v>
      </c>
      <c r="G71" s="57">
        <v>579312.69999999995</v>
      </c>
      <c r="H71" s="57"/>
      <c r="I71" s="57"/>
      <c r="J71" s="21">
        <f t="shared" si="71"/>
        <v>0</v>
      </c>
      <c r="K71" s="57"/>
      <c r="L71" s="57"/>
      <c r="M71" s="57"/>
      <c r="N71" s="21">
        <f t="shared" si="73"/>
        <v>24835.8</v>
      </c>
      <c r="O71" s="57">
        <v>24835.8</v>
      </c>
      <c r="P71" s="57"/>
      <c r="Q71" s="57"/>
      <c r="R71" s="21">
        <f t="shared" si="74"/>
        <v>0</v>
      </c>
      <c r="S71" s="57"/>
      <c r="T71" s="57"/>
      <c r="U71" s="57"/>
      <c r="V71" s="28">
        <f t="shared" si="11"/>
        <v>0</v>
      </c>
    </row>
    <row r="72" spans="1:27" ht="90" customHeight="1">
      <c r="A72" s="18"/>
      <c r="B72" s="31" t="s">
        <v>187</v>
      </c>
      <c r="C72" s="25" t="s">
        <v>173</v>
      </c>
      <c r="D72" s="100" t="s">
        <v>15</v>
      </c>
      <c r="E72" s="63" t="s">
        <v>367</v>
      </c>
      <c r="F72" s="21">
        <f t="shared" si="72"/>
        <v>0</v>
      </c>
      <c r="G72" s="57"/>
      <c r="H72" s="57"/>
      <c r="I72" s="57"/>
      <c r="J72" s="21">
        <f t="shared" si="71"/>
        <v>0</v>
      </c>
      <c r="K72" s="57"/>
      <c r="L72" s="57"/>
      <c r="M72" s="57"/>
      <c r="N72" s="21">
        <f t="shared" si="73"/>
        <v>564882.80000000005</v>
      </c>
      <c r="O72" s="57">
        <v>564882.80000000005</v>
      </c>
      <c r="P72" s="57"/>
      <c r="Q72" s="57"/>
      <c r="R72" s="21">
        <f t="shared" si="74"/>
        <v>0</v>
      </c>
      <c r="S72" s="57"/>
      <c r="T72" s="57"/>
      <c r="U72" s="57"/>
      <c r="V72" s="28" t="e">
        <f t="shared" si="11"/>
        <v>#DIV/0!</v>
      </c>
    </row>
    <row r="73" spans="1:27" ht="24" customHeight="1">
      <c r="A73" s="13" t="s">
        <v>39</v>
      </c>
      <c r="B73" s="14" t="s">
        <v>40</v>
      </c>
      <c r="C73" s="34" t="s">
        <v>12</v>
      </c>
      <c r="D73" s="34" t="s">
        <v>12</v>
      </c>
      <c r="E73" s="34" t="s">
        <v>12</v>
      </c>
      <c r="F73" s="35">
        <f>G73+H73+I73</f>
        <v>1788408.7</v>
      </c>
      <c r="G73" s="35">
        <f>G74+G90+G94+G101+G104</f>
        <v>859855.7</v>
      </c>
      <c r="H73" s="35">
        <f t="shared" ref="H73:I73" si="75">H74+H90+H94+H101+H104</f>
        <v>919927.6</v>
      </c>
      <c r="I73" s="35">
        <f t="shared" si="75"/>
        <v>8625.4</v>
      </c>
      <c r="J73" s="35">
        <f>K73+L73+M73</f>
        <v>625962</v>
      </c>
      <c r="K73" s="35">
        <f>K74+K90+K94+K101+K104</f>
        <v>21776.799999999999</v>
      </c>
      <c r="L73" s="35">
        <f t="shared" ref="L73:M73" si="76">L74+L90+L94+L101+L104</f>
        <v>603593.80000000005</v>
      </c>
      <c r="M73" s="35">
        <f t="shared" si="76"/>
        <v>591.4</v>
      </c>
      <c r="N73" s="35">
        <f t="shared" si="63"/>
        <v>130637.5</v>
      </c>
      <c r="O73" s="35">
        <f>O74+O90+O94+O101+O104</f>
        <v>52419.1</v>
      </c>
      <c r="P73" s="35">
        <f t="shared" ref="P73:Q73" si="77">P74+P90+P94+P101+P104</f>
        <v>78218.399999999994</v>
      </c>
      <c r="Q73" s="35">
        <f t="shared" si="77"/>
        <v>0</v>
      </c>
      <c r="R73" s="35">
        <f t="shared" si="64"/>
        <v>97475.6</v>
      </c>
      <c r="S73" s="35">
        <f>S74+S90+S94+S101+S104</f>
        <v>8772.7999999999993</v>
      </c>
      <c r="T73" s="35">
        <f t="shared" ref="T73:U73" si="78">T74+T90+T94+T101+T104</f>
        <v>88702.8</v>
      </c>
      <c r="U73" s="35">
        <f t="shared" si="78"/>
        <v>0</v>
      </c>
      <c r="V73" s="36">
        <f t="shared" si="11"/>
        <v>0.35</v>
      </c>
    </row>
    <row r="74" spans="1:27" ht="42.75" customHeight="1">
      <c r="A74" s="7" t="s">
        <v>41</v>
      </c>
      <c r="B74" s="38" t="s">
        <v>42</v>
      </c>
      <c r="C74" s="46" t="s">
        <v>12</v>
      </c>
      <c r="D74" s="46" t="s">
        <v>12</v>
      </c>
      <c r="E74" s="50" t="s">
        <v>12</v>
      </c>
      <c r="F74" s="21">
        <f t="shared" si="50"/>
        <v>1502176.1</v>
      </c>
      <c r="G74" s="21">
        <f>SUM(G76:G89)</f>
        <v>849239.9</v>
      </c>
      <c r="H74" s="21">
        <f>SUM(H76:H89)</f>
        <v>644320.1</v>
      </c>
      <c r="I74" s="21">
        <f>SUM(I76:I89)</f>
        <v>8616.1</v>
      </c>
      <c r="J74" s="21">
        <f>K74+L74+M74</f>
        <v>591451.1</v>
      </c>
      <c r="K74" s="21">
        <f>SUM(K76:K89)</f>
        <v>18712.5</v>
      </c>
      <c r="L74" s="21">
        <f>SUM(L76:L89)</f>
        <v>572147.19999999995</v>
      </c>
      <c r="M74" s="21">
        <f>SUM(M76:M89)</f>
        <v>591.4</v>
      </c>
      <c r="N74" s="21">
        <f>O74+P74+Q74</f>
        <v>50000</v>
      </c>
      <c r="O74" s="21">
        <f>SUM(O76:O89)</f>
        <v>50000</v>
      </c>
      <c r="P74" s="21">
        <f t="shared" ref="P74:Q74" si="79">SUM(P76:P89)</f>
        <v>0</v>
      </c>
      <c r="Q74" s="21">
        <f t="shared" si="79"/>
        <v>0</v>
      </c>
      <c r="R74" s="21">
        <f t="shared" ref="R74" si="80">SUM(R76:R87)</f>
        <v>0</v>
      </c>
      <c r="S74" s="21">
        <f>SUM(S76:S89)</f>
        <v>0</v>
      </c>
      <c r="T74" s="21">
        <f t="shared" ref="T74:U74" si="81">SUM(T76:T89)</f>
        <v>0</v>
      </c>
      <c r="U74" s="21">
        <f t="shared" si="81"/>
        <v>0</v>
      </c>
      <c r="V74" s="28">
        <f t="shared" si="11"/>
        <v>0.39400000000000002</v>
      </c>
      <c r="X74" s="88"/>
      <c r="Y74" s="88"/>
      <c r="Z74" s="88"/>
      <c r="AA74" s="88"/>
    </row>
    <row r="75" spans="1:27" ht="18.75">
      <c r="A75" s="29"/>
      <c r="B75" s="30" t="s">
        <v>14</v>
      </c>
      <c r="C75" s="23"/>
      <c r="D75" s="23"/>
      <c r="E75" s="23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8"/>
      <c r="X75" s="88"/>
    </row>
    <row r="76" spans="1:27" ht="56.25" customHeight="1">
      <c r="A76" s="29"/>
      <c r="B76" s="31" t="s">
        <v>189</v>
      </c>
      <c r="C76" s="25" t="s">
        <v>192</v>
      </c>
      <c r="D76" s="26" t="s">
        <v>415</v>
      </c>
      <c r="E76" s="47" t="s">
        <v>191</v>
      </c>
      <c r="F76" s="21">
        <f t="shared" si="50"/>
        <v>0</v>
      </c>
      <c r="G76" s="57">
        <v>0</v>
      </c>
      <c r="H76" s="57"/>
      <c r="I76" s="57">
        <v>0</v>
      </c>
      <c r="J76" s="21">
        <f t="shared" ref="J76:J89" si="82">K76+L76+M76</f>
        <v>0</v>
      </c>
      <c r="K76" s="57">
        <v>0</v>
      </c>
      <c r="L76" s="57"/>
      <c r="M76" s="57">
        <v>0</v>
      </c>
      <c r="N76" s="21">
        <f t="shared" ref="N76:N90" si="83">O76+P76+Q76</f>
        <v>0</v>
      </c>
      <c r="O76" s="57">
        <v>0</v>
      </c>
      <c r="P76" s="57"/>
      <c r="Q76" s="57"/>
      <c r="R76" s="21">
        <f t="shared" ref="R76:R90" si="84">S76+T76+U76</f>
        <v>0</v>
      </c>
      <c r="S76" s="57">
        <v>0</v>
      </c>
      <c r="T76" s="57"/>
      <c r="U76" s="57"/>
      <c r="V76" s="28" t="e">
        <f t="shared" si="11"/>
        <v>#DIV/0!</v>
      </c>
    </row>
    <row r="77" spans="1:27" ht="72.75" customHeight="1">
      <c r="A77" s="29"/>
      <c r="B77" s="31" t="s">
        <v>312</v>
      </c>
      <c r="C77" s="63" t="s">
        <v>174</v>
      </c>
      <c r="D77" s="101" t="s">
        <v>16</v>
      </c>
      <c r="E77" s="47" t="s">
        <v>313</v>
      </c>
      <c r="F77" s="21">
        <f t="shared" si="50"/>
        <v>0</v>
      </c>
      <c r="G77" s="57"/>
      <c r="H77" s="57"/>
      <c r="I77" s="57">
        <v>0</v>
      </c>
      <c r="J77" s="21">
        <f t="shared" si="82"/>
        <v>0</v>
      </c>
      <c r="K77" s="57"/>
      <c r="L77" s="57"/>
      <c r="M77" s="57">
        <v>0</v>
      </c>
      <c r="N77" s="21">
        <f t="shared" si="83"/>
        <v>0</v>
      </c>
      <c r="O77" s="57"/>
      <c r="P77" s="57"/>
      <c r="Q77" s="57"/>
      <c r="R77" s="21">
        <f t="shared" si="84"/>
        <v>0</v>
      </c>
      <c r="S77" s="57"/>
      <c r="T77" s="57"/>
      <c r="U77" s="57"/>
      <c r="V77" s="28" t="e">
        <f t="shared" si="11"/>
        <v>#DIV/0!</v>
      </c>
    </row>
    <row r="78" spans="1:27" ht="128.25" customHeight="1">
      <c r="A78" s="29"/>
      <c r="B78" s="31" t="s">
        <v>246</v>
      </c>
      <c r="C78" s="63" t="s">
        <v>192</v>
      </c>
      <c r="D78" s="101" t="s">
        <v>415</v>
      </c>
      <c r="E78" s="47" t="s">
        <v>245</v>
      </c>
      <c r="F78" s="21">
        <f t="shared" si="50"/>
        <v>42347</v>
      </c>
      <c r="G78" s="57">
        <v>1270.4000000000001</v>
      </c>
      <c r="H78" s="57">
        <v>41076.6</v>
      </c>
      <c r="I78" s="57"/>
      <c r="J78" s="21">
        <f t="shared" si="82"/>
        <v>0</v>
      </c>
      <c r="K78" s="57">
        <v>0</v>
      </c>
      <c r="L78" s="57">
        <v>0</v>
      </c>
      <c r="M78" s="57"/>
      <c r="N78" s="21">
        <f t="shared" si="83"/>
        <v>0</v>
      </c>
      <c r="O78" s="57">
        <v>0</v>
      </c>
      <c r="P78" s="57">
        <v>0</v>
      </c>
      <c r="Q78" s="57"/>
      <c r="R78" s="21">
        <f t="shared" si="84"/>
        <v>0</v>
      </c>
      <c r="S78" s="57">
        <v>0</v>
      </c>
      <c r="T78" s="57"/>
      <c r="U78" s="57"/>
      <c r="V78" s="28">
        <f t="shared" si="11"/>
        <v>0</v>
      </c>
    </row>
    <row r="79" spans="1:27" ht="103.5" customHeight="1">
      <c r="A79" s="29"/>
      <c r="B79" s="31" t="s">
        <v>375</v>
      </c>
      <c r="C79" s="63" t="s">
        <v>174</v>
      </c>
      <c r="D79" s="101" t="s">
        <v>16</v>
      </c>
      <c r="E79" s="47" t="s">
        <v>374</v>
      </c>
      <c r="F79" s="21">
        <f t="shared" si="50"/>
        <v>213549.3</v>
      </c>
      <c r="G79" s="57">
        <v>213549.3</v>
      </c>
      <c r="H79" s="57"/>
      <c r="I79" s="57"/>
      <c r="J79" s="21">
        <f t="shared" si="82"/>
        <v>0</v>
      </c>
      <c r="K79" s="57"/>
      <c r="L79" s="57"/>
      <c r="M79" s="57"/>
      <c r="N79" s="21">
        <f t="shared" si="83"/>
        <v>0</v>
      </c>
      <c r="O79" s="57"/>
      <c r="P79" s="57"/>
      <c r="Q79" s="57"/>
      <c r="R79" s="21">
        <f t="shared" si="84"/>
        <v>0</v>
      </c>
      <c r="S79" s="57"/>
      <c r="T79" s="57"/>
      <c r="U79" s="57"/>
      <c r="V79" s="28">
        <f t="shared" si="11"/>
        <v>0</v>
      </c>
    </row>
    <row r="80" spans="1:27" ht="82.5" customHeight="1">
      <c r="A80" s="29"/>
      <c r="B80" s="31" t="s">
        <v>248</v>
      </c>
      <c r="C80" s="63" t="s">
        <v>174</v>
      </c>
      <c r="D80" s="101" t="s">
        <v>16</v>
      </c>
      <c r="E80" s="47" t="s">
        <v>247</v>
      </c>
      <c r="F80" s="21">
        <f t="shared" si="50"/>
        <v>3000</v>
      </c>
      <c r="G80" s="57">
        <v>0</v>
      </c>
      <c r="H80" s="57"/>
      <c r="I80" s="57">
        <v>3000</v>
      </c>
      <c r="J80" s="21">
        <f t="shared" si="82"/>
        <v>0</v>
      </c>
      <c r="K80" s="57"/>
      <c r="L80" s="57"/>
      <c r="M80" s="57">
        <v>0</v>
      </c>
      <c r="N80" s="21">
        <f t="shared" si="83"/>
        <v>0</v>
      </c>
      <c r="O80" s="57"/>
      <c r="P80" s="57"/>
      <c r="Q80" s="57"/>
      <c r="R80" s="21">
        <f t="shared" si="84"/>
        <v>0</v>
      </c>
      <c r="S80" s="57"/>
      <c r="T80" s="57"/>
      <c r="U80" s="57"/>
      <c r="V80" s="28">
        <f t="shared" si="11"/>
        <v>0</v>
      </c>
    </row>
    <row r="81" spans="1:101" ht="99.75" customHeight="1">
      <c r="A81" s="29"/>
      <c r="B81" s="31" t="s">
        <v>221</v>
      </c>
      <c r="C81" s="63" t="s">
        <v>192</v>
      </c>
      <c r="D81" s="101" t="s">
        <v>415</v>
      </c>
      <c r="E81" s="47" t="s">
        <v>220</v>
      </c>
      <c r="F81" s="21">
        <f t="shared" ref="F81" si="85">G81+H81+I81</f>
        <v>12000</v>
      </c>
      <c r="G81" s="57">
        <v>1560</v>
      </c>
      <c r="H81" s="57">
        <v>10440</v>
      </c>
      <c r="I81" s="57"/>
      <c r="J81" s="21">
        <f t="shared" si="82"/>
        <v>0</v>
      </c>
      <c r="K81" s="57">
        <v>0</v>
      </c>
      <c r="L81" s="57">
        <v>0</v>
      </c>
      <c r="M81" s="57"/>
      <c r="N81" s="21">
        <f t="shared" ref="N81" si="86">O81+P81+Q81</f>
        <v>0</v>
      </c>
      <c r="O81" s="57">
        <v>0</v>
      </c>
      <c r="P81" s="57">
        <v>0</v>
      </c>
      <c r="Q81" s="57"/>
      <c r="R81" s="21">
        <f t="shared" ref="R81" si="87">S81+T81+U81</f>
        <v>0</v>
      </c>
      <c r="S81" s="57">
        <v>0</v>
      </c>
      <c r="T81" s="57"/>
      <c r="U81" s="57"/>
      <c r="V81" s="28">
        <f t="shared" si="11"/>
        <v>0</v>
      </c>
    </row>
    <row r="82" spans="1:101" ht="72.75" customHeight="1">
      <c r="A82" s="29"/>
      <c r="B82" s="31" t="s">
        <v>170</v>
      </c>
      <c r="C82" s="63" t="s">
        <v>174</v>
      </c>
      <c r="D82" s="101" t="s">
        <v>16</v>
      </c>
      <c r="E82" s="47" t="s">
        <v>169</v>
      </c>
      <c r="F82" s="21">
        <f t="shared" si="50"/>
        <v>611749.4</v>
      </c>
      <c r="G82" s="57">
        <v>18334.099999999999</v>
      </c>
      <c r="H82" s="57">
        <v>592803.5</v>
      </c>
      <c r="I82" s="57">
        <v>611.79999999999995</v>
      </c>
      <c r="J82" s="21">
        <f t="shared" si="82"/>
        <v>590432.9</v>
      </c>
      <c r="K82" s="57">
        <v>17695.27</v>
      </c>
      <c r="L82" s="57">
        <v>572147.19999999995</v>
      </c>
      <c r="M82" s="57">
        <v>590.4</v>
      </c>
      <c r="N82" s="21">
        <f t="shared" si="83"/>
        <v>0</v>
      </c>
      <c r="O82" s="57">
        <v>0</v>
      </c>
      <c r="P82" s="57">
        <v>0</v>
      </c>
      <c r="Q82" s="57">
        <v>0</v>
      </c>
      <c r="R82" s="21">
        <f t="shared" si="84"/>
        <v>0</v>
      </c>
      <c r="S82" s="57">
        <v>0</v>
      </c>
      <c r="T82" s="57"/>
      <c r="U82" s="57"/>
      <c r="V82" s="28">
        <f t="shared" si="11"/>
        <v>0.96499999999999997</v>
      </c>
    </row>
    <row r="83" spans="1:101" ht="99.75" customHeight="1">
      <c r="A83" s="29"/>
      <c r="B83" s="31" t="s">
        <v>377</v>
      </c>
      <c r="C83" s="63" t="s">
        <v>174</v>
      </c>
      <c r="D83" s="101" t="s">
        <v>16</v>
      </c>
      <c r="E83" s="47" t="s">
        <v>376</v>
      </c>
      <c r="F83" s="21">
        <f t="shared" si="50"/>
        <v>504304.2</v>
      </c>
      <c r="G83" s="57">
        <v>503799.9</v>
      </c>
      <c r="H83" s="57"/>
      <c r="I83" s="57">
        <v>504.3</v>
      </c>
      <c r="J83" s="21">
        <f t="shared" si="82"/>
        <v>1018.2</v>
      </c>
      <c r="K83" s="57">
        <v>1017.18</v>
      </c>
      <c r="L83" s="57"/>
      <c r="M83" s="57">
        <v>1</v>
      </c>
      <c r="N83" s="21">
        <f t="shared" si="83"/>
        <v>0</v>
      </c>
      <c r="O83" s="57"/>
      <c r="P83" s="57"/>
      <c r="Q83" s="57"/>
      <c r="R83" s="21">
        <f t="shared" si="84"/>
        <v>0</v>
      </c>
      <c r="S83" s="57"/>
      <c r="T83" s="57"/>
      <c r="U83" s="57"/>
      <c r="V83" s="28">
        <f t="shared" si="11"/>
        <v>2E-3</v>
      </c>
    </row>
    <row r="84" spans="1:101" ht="84.75" customHeight="1">
      <c r="A84" s="29"/>
      <c r="B84" s="31" t="s">
        <v>250</v>
      </c>
      <c r="C84" s="63" t="s">
        <v>174</v>
      </c>
      <c r="D84" s="101" t="s">
        <v>16</v>
      </c>
      <c r="E84" s="47" t="s">
        <v>249</v>
      </c>
      <c r="F84" s="21">
        <f t="shared" si="50"/>
        <v>0</v>
      </c>
      <c r="G84" s="57">
        <v>0</v>
      </c>
      <c r="H84" s="57"/>
      <c r="I84" s="57">
        <v>0</v>
      </c>
      <c r="J84" s="21">
        <f t="shared" si="82"/>
        <v>0</v>
      </c>
      <c r="K84" s="57">
        <v>0</v>
      </c>
      <c r="L84" s="57"/>
      <c r="M84" s="57">
        <v>0</v>
      </c>
      <c r="N84" s="21">
        <f t="shared" si="83"/>
        <v>0</v>
      </c>
      <c r="O84" s="57">
        <v>0</v>
      </c>
      <c r="P84" s="57"/>
      <c r="Q84" s="57">
        <v>0</v>
      </c>
      <c r="R84" s="21">
        <f t="shared" si="84"/>
        <v>0</v>
      </c>
      <c r="S84" s="57"/>
      <c r="T84" s="57"/>
      <c r="U84" s="57"/>
      <c r="V84" s="28" t="e">
        <f t="shared" si="11"/>
        <v>#DIV/0!</v>
      </c>
    </row>
    <row r="85" spans="1:101" ht="69" customHeight="1">
      <c r="A85" s="29"/>
      <c r="B85" s="31" t="s">
        <v>189</v>
      </c>
      <c r="C85" s="63" t="s">
        <v>192</v>
      </c>
      <c r="D85" s="101" t="s">
        <v>415</v>
      </c>
      <c r="E85" s="47" t="s">
        <v>378</v>
      </c>
      <c r="F85" s="21">
        <f t="shared" si="50"/>
        <v>0</v>
      </c>
      <c r="G85" s="57"/>
      <c r="H85" s="57"/>
      <c r="I85" s="57"/>
      <c r="J85" s="21">
        <f t="shared" si="82"/>
        <v>0</v>
      </c>
      <c r="K85" s="57"/>
      <c r="L85" s="57"/>
      <c r="M85" s="57"/>
      <c r="N85" s="21">
        <f t="shared" si="83"/>
        <v>50000</v>
      </c>
      <c r="O85" s="57">
        <v>50000</v>
      </c>
      <c r="P85" s="57"/>
      <c r="Q85" s="57"/>
      <c r="R85" s="21">
        <f t="shared" si="84"/>
        <v>0</v>
      </c>
      <c r="S85" s="57"/>
      <c r="T85" s="57"/>
      <c r="U85" s="57"/>
      <c r="V85" s="28" t="e">
        <f t="shared" si="11"/>
        <v>#DIV/0!</v>
      </c>
    </row>
    <row r="86" spans="1:101" ht="69" customHeight="1">
      <c r="A86" s="29"/>
      <c r="B86" s="31" t="s">
        <v>380</v>
      </c>
      <c r="C86" s="63" t="s">
        <v>192</v>
      </c>
      <c r="D86" s="101" t="s">
        <v>415</v>
      </c>
      <c r="E86" s="47" t="s">
        <v>379</v>
      </c>
      <c r="F86" s="21">
        <f t="shared" si="50"/>
        <v>108726.2</v>
      </c>
      <c r="G86" s="57">
        <v>108726.2</v>
      </c>
      <c r="H86" s="57"/>
      <c r="I86" s="57"/>
      <c r="J86" s="21">
        <f t="shared" si="82"/>
        <v>0</v>
      </c>
      <c r="K86" s="57"/>
      <c r="L86" s="57"/>
      <c r="M86" s="57"/>
      <c r="N86" s="21">
        <f t="shared" si="83"/>
        <v>0</v>
      </c>
      <c r="O86" s="57"/>
      <c r="P86" s="57"/>
      <c r="Q86" s="57"/>
      <c r="R86" s="21">
        <f t="shared" si="84"/>
        <v>0</v>
      </c>
      <c r="S86" s="57"/>
      <c r="T86" s="57"/>
      <c r="U86" s="57"/>
      <c r="V86" s="28">
        <f t="shared" si="11"/>
        <v>0</v>
      </c>
    </row>
    <row r="87" spans="1:101" ht="66.75" customHeight="1">
      <c r="A87" s="29"/>
      <c r="B87" s="31" t="s">
        <v>190</v>
      </c>
      <c r="C87" s="63" t="s">
        <v>174</v>
      </c>
      <c r="D87" s="101" t="s">
        <v>16</v>
      </c>
      <c r="E87" s="83" t="s">
        <v>110</v>
      </c>
      <c r="F87" s="21">
        <f t="shared" ref="F87:F89" si="88">G87+H87+I87</f>
        <v>4500</v>
      </c>
      <c r="G87" s="57">
        <v>0</v>
      </c>
      <c r="H87" s="57">
        <v>0</v>
      </c>
      <c r="I87" s="57">
        <v>4500</v>
      </c>
      <c r="J87" s="21">
        <f t="shared" si="82"/>
        <v>0</v>
      </c>
      <c r="K87" s="57"/>
      <c r="L87" s="57"/>
      <c r="M87" s="57"/>
      <c r="N87" s="21">
        <f t="shared" ref="N87:N89" si="89">O87+P87+Q87</f>
        <v>0</v>
      </c>
      <c r="O87" s="57">
        <v>0</v>
      </c>
      <c r="P87" s="57"/>
      <c r="Q87" s="57"/>
      <c r="R87" s="21">
        <f t="shared" ref="R87:R89" si="90">S87+T87+U87</f>
        <v>0</v>
      </c>
      <c r="S87" s="57">
        <v>0</v>
      </c>
      <c r="T87" s="57"/>
      <c r="U87" s="57"/>
      <c r="V87" s="28">
        <f t="shared" si="11"/>
        <v>0</v>
      </c>
    </row>
    <row r="88" spans="1:101" ht="73.5" customHeight="1">
      <c r="A88" s="10"/>
      <c r="B88" s="75" t="s">
        <v>307</v>
      </c>
      <c r="C88" s="63">
        <v>821</v>
      </c>
      <c r="D88" s="101" t="s">
        <v>16</v>
      </c>
      <c r="E88" s="84" t="s">
        <v>306</v>
      </c>
      <c r="F88" s="21">
        <f t="shared" si="88"/>
        <v>0</v>
      </c>
      <c r="G88" s="57">
        <v>0</v>
      </c>
      <c r="H88" s="57"/>
      <c r="I88" s="57"/>
      <c r="J88" s="21">
        <f t="shared" si="82"/>
        <v>0</v>
      </c>
      <c r="K88" s="57"/>
      <c r="L88" s="57"/>
      <c r="M88" s="57"/>
      <c r="N88" s="21">
        <f t="shared" si="89"/>
        <v>0</v>
      </c>
      <c r="O88" s="57">
        <v>0</v>
      </c>
      <c r="P88" s="57"/>
      <c r="Q88" s="57"/>
      <c r="R88" s="21">
        <f t="shared" si="90"/>
        <v>0</v>
      </c>
      <c r="S88" s="57"/>
      <c r="T88" s="57"/>
      <c r="U88" s="57"/>
      <c r="V88" s="28" t="e">
        <f t="shared" si="11"/>
        <v>#DIV/0!</v>
      </c>
      <c r="W88" s="113"/>
      <c r="X88" s="113"/>
      <c r="Y88" s="113"/>
      <c r="Z88" s="113"/>
      <c r="AA88" s="113"/>
      <c r="AB88" s="113"/>
      <c r="AC88" s="113"/>
      <c r="AD88" s="113"/>
      <c r="AE88" s="113"/>
      <c r="AF88" s="113"/>
      <c r="AG88" s="113"/>
      <c r="AH88" s="113"/>
      <c r="AI88" s="113"/>
      <c r="AJ88" s="113"/>
      <c r="AK88" s="113"/>
      <c r="AL88" s="113"/>
      <c r="AM88" s="113"/>
      <c r="AN88" s="113"/>
      <c r="AO88" s="113"/>
      <c r="AP88" s="113"/>
      <c r="AQ88" s="113"/>
      <c r="AR88" s="113"/>
      <c r="AS88" s="113"/>
      <c r="AT88" s="113"/>
      <c r="AU88" s="113"/>
      <c r="AV88" s="113"/>
      <c r="AW88" s="113"/>
      <c r="AX88" s="113"/>
      <c r="AY88" s="113"/>
      <c r="AZ88" s="113"/>
      <c r="BA88" s="113"/>
      <c r="BB88" s="113"/>
      <c r="BC88" s="113"/>
      <c r="BD88" s="113"/>
      <c r="BE88" s="113"/>
      <c r="BF88" s="113"/>
      <c r="BG88" s="113"/>
      <c r="BH88" s="113"/>
      <c r="BI88" s="113"/>
      <c r="BJ88" s="113"/>
      <c r="BK88" s="113"/>
      <c r="BL88" s="113"/>
      <c r="BM88" s="113"/>
      <c r="BN88" s="113"/>
      <c r="BO88" s="113"/>
      <c r="BP88" s="113"/>
      <c r="BQ88" s="113"/>
      <c r="BR88" s="113"/>
      <c r="BS88" s="113"/>
      <c r="BT88" s="113"/>
      <c r="BU88" s="113"/>
      <c r="BV88" s="113"/>
      <c r="BW88" s="113"/>
      <c r="BX88" s="113"/>
      <c r="BY88" s="113"/>
      <c r="BZ88" s="113"/>
      <c r="CA88" s="113"/>
      <c r="CB88" s="113"/>
      <c r="CC88" s="113"/>
      <c r="CD88" s="113"/>
      <c r="CE88" s="113"/>
      <c r="CF88" s="113"/>
      <c r="CG88" s="113"/>
      <c r="CH88" s="113"/>
      <c r="CI88" s="113"/>
      <c r="CJ88" s="113"/>
      <c r="CK88" s="113"/>
      <c r="CL88" s="113"/>
      <c r="CM88" s="113"/>
      <c r="CN88" s="113"/>
      <c r="CO88" s="113"/>
      <c r="CP88" s="113"/>
      <c r="CQ88" s="113"/>
      <c r="CR88" s="113"/>
      <c r="CS88" s="113"/>
      <c r="CT88" s="113"/>
      <c r="CU88" s="113"/>
      <c r="CV88" s="113"/>
      <c r="CW88" s="113"/>
    </row>
    <row r="89" spans="1:101" ht="120.75" customHeight="1">
      <c r="A89" s="29"/>
      <c r="B89" s="31" t="s">
        <v>262</v>
      </c>
      <c r="C89" s="63" t="s">
        <v>192</v>
      </c>
      <c r="D89" s="101" t="s">
        <v>415</v>
      </c>
      <c r="E89" s="47" t="s">
        <v>261</v>
      </c>
      <c r="F89" s="21">
        <f t="shared" si="88"/>
        <v>2000</v>
      </c>
      <c r="G89" s="57">
        <v>2000</v>
      </c>
      <c r="H89" s="57"/>
      <c r="I89" s="57"/>
      <c r="J89" s="21">
        <f t="shared" si="82"/>
        <v>0</v>
      </c>
      <c r="K89" s="57">
        <v>0</v>
      </c>
      <c r="L89" s="57"/>
      <c r="M89" s="57"/>
      <c r="N89" s="21">
        <f t="shared" si="89"/>
        <v>0</v>
      </c>
      <c r="O89" s="57"/>
      <c r="P89" s="57"/>
      <c r="Q89" s="57"/>
      <c r="R89" s="21">
        <f t="shared" si="90"/>
        <v>0</v>
      </c>
      <c r="S89" s="57"/>
      <c r="T89" s="57"/>
      <c r="U89" s="57"/>
      <c r="V89" s="28">
        <f t="shared" si="11"/>
        <v>0</v>
      </c>
    </row>
    <row r="90" spans="1:101" ht="34.5" customHeight="1">
      <c r="A90" s="18" t="s">
        <v>43</v>
      </c>
      <c r="B90" s="38" t="s">
        <v>49</v>
      </c>
      <c r="C90" s="27" t="s">
        <v>12</v>
      </c>
      <c r="D90" s="27" t="s">
        <v>12</v>
      </c>
      <c r="E90" s="20" t="s">
        <v>12</v>
      </c>
      <c r="F90" s="21">
        <f t="shared" si="50"/>
        <v>13957.9</v>
      </c>
      <c r="G90" s="21">
        <f>SUM(G92:G93)</f>
        <v>418.5</v>
      </c>
      <c r="H90" s="21">
        <f>SUM(H92:H93)</f>
        <v>13530.1</v>
      </c>
      <c r="I90" s="21">
        <f>SUM(I92:I93)</f>
        <v>9.3000000000000007</v>
      </c>
      <c r="J90" s="21">
        <f t="shared" ref="J90" si="91">K90+L90+M90</f>
        <v>1864.2</v>
      </c>
      <c r="K90" s="21">
        <f>SUM(K92:K93)</f>
        <v>55.9</v>
      </c>
      <c r="L90" s="21">
        <f>SUM(L92:L93)</f>
        <v>1808.3</v>
      </c>
      <c r="M90" s="21">
        <f>SUM(M92:M93)</f>
        <v>0</v>
      </c>
      <c r="N90" s="21">
        <f t="shared" si="83"/>
        <v>0</v>
      </c>
      <c r="O90" s="21">
        <f>SUM(O92:O93)</f>
        <v>0</v>
      </c>
      <c r="P90" s="21">
        <f>SUM(P92:P93)</f>
        <v>0</v>
      </c>
      <c r="Q90" s="21">
        <f>SUM(Q92:Q93)</f>
        <v>0</v>
      </c>
      <c r="R90" s="21">
        <f t="shared" si="84"/>
        <v>0</v>
      </c>
      <c r="S90" s="21">
        <f>SUM(S92:S93)</f>
        <v>0</v>
      </c>
      <c r="T90" s="21">
        <f>SUM(T92:T93)</f>
        <v>0</v>
      </c>
      <c r="U90" s="21">
        <f>SUM(U92:U93)</f>
        <v>0</v>
      </c>
      <c r="V90" s="28">
        <f t="shared" si="11"/>
        <v>0.13400000000000001</v>
      </c>
    </row>
    <row r="91" spans="1:101" ht="18.75">
      <c r="A91" s="29"/>
      <c r="B91" s="30" t="s">
        <v>14</v>
      </c>
      <c r="C91" s="45"/>
      <c r="D91" s="45"/>
      <c r="E91" s="23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8"/>
    </row>
    <row r="92" spans="1:101" ht="105" customHeight="1">
      <c r="A92" s="29"/>
      <c r="B92" s="31" t="s">
        <v>252</v>
      </c>
      <c r="C92" s="63" t="s">
        <v>174</v>
      </c>
      <c r="D92" s="101" t="s">
        <v>16</v>
      </c>
      <c r="E92" s="47" t="s">
        <v>251</v>
      </c>
      <c r="F92" s="21">
        <f t="shared" si="50"/>
        <v>9345.2000000000007</v>
      </c>
      <c r="G92" s="57">
        <v>280.10000000000002</v>
      </c>
      <c r="H92" s="57">
        <v>9055.7999999999993</v>
      </c>
      <c r="I92" s="57">
        <v>9.3000000000000007</v>
      </c>
      <c r="J92" s="21">
        <f t="shared" ref="J92:J93" si="92">SUM(K92:M92)</f>
        <v>0</v>
      </c>
      <c r="K92" s="57">
        <v>0</v>
      </c>
      <c r="L92" s="57">
        <v>0</v>
      </c>
      <c r="M92" s="57">
        <v>0</v>
      </c>
      <c r="N92" s="21">
        <f t="shared" ref="N92:N94" si="93">O92+P92+Q92</f>
        <v>0</v>
      </c>
      <c r="O92" s="57">
        <v>0</v>
      </c>
      <c r="P92" s="57">
        <v>0</v>
      </c>
      <c r="Q92" s="57"/>
      <c r="R92" s="21">
        <f t="shared" ref="R92:R94" si="94">S92+T92+U92</f>
        <v>0</v>
      </c>
      <c r="S92" s="57">
        <v>0</v>
      </c>
      <c r="T92" s="57"/>
      <c r="U92" s="57"/>
      <c r="V92" s="28">
        <f t="shared" si="11"/>
        <v>0</v>
      </c>
    </row>
    <row r="93" spans="1:101" ht="132.75" customHeight="1">
      <c r="A93" s="29"/>
      <c r="B93" s="31" t="s">
        <v>253</v>
      </c>
      <c r="C93" s="63" t="s">
        <v>192</v>
      </c>
      <c r="D93" s="101" t="s">
        <v>415</v>
      </c>
      <c r="E93" s="47" t="s">
        <v>254</v>
      </c>
      <c r="F93" s="21">
        <f t="shared" si="50"/>
        <v>4612.7</v>
      </c>
      <c r="G93" s="57">
        <v>138.4</v>
      </c>
      <c r="H93" s="57">
        <v>4474.3</v>
      </c>
      <c r="I93" s="57">
        <v>0</v>
      </c>
      <c r="J93" s="21">
        <f t="shared" si="92"/>
        <v>1864.2</v>
      </c>
      <c r="K93" s="57">
        <v>55.9</v>
      </c>
      <c r="L93" s="57">
        <v>1808.3</v>
      </c>
      <c r="M93" s="57"/>
      <c r="N93" s="21">
        <f t="shared" si="93"/>
        <v>0</v>
      </c>
      <c r="O93" s="57">
        <v>0</v>
      </c>
      <c r="P93" s="57">
        <v>0</v>
      </c>
      <c r="Q93" s="57">
        <v>0</v>
      </c>
      <c r="R93" s="21">
        <f t="shared" si="94"/>
        <v>0</v>
      </c>
      <c r="S93" s="57">
        <v>0</v>
      </c>
      <c r="T93" s="57"/>
      <c r="U93" s="57">
        <v>0</v>
      </c>
      <c r="V93" s="28">
        <f t="shared" si="11"/>
        <v>0.40400000000000003</v>
      </c>
    </row>
    <row r="94" spans="1:101" ht="46.5" customHeight="1">
      <c r="A94" s="18" t="s">
        <v>48</v>
      </c>
      <c r="B94" s="38" t="s">
        <v>44</v>
      </c>
      <c r="C94" s="27" t="s">
        <v>12</v>
      </c>
      <c r="D94" s="27" t="s">
        <v>12</v>
      </c>
      <c r="E94" s="20" t="s">
        <v>12</v>
      </c>
      <c r="F94" s="21">
        <f t="shared" si="50"/>
        <v>12527.6</v>
      </c>
      <c r="G94" s="21">
        <f>SUM(G96:G100)</f>
        <v>2404.9</v>
      </c>
      <c r="H94" s="21">
        <f>SUM(H96:H100)</f>
        <v>10122.700000000001</v>
      </c>
      <c r="I94" s="21">
        <f>SUM(I96:I100)</f>
        <v>0</v>
      </c>
      <c r="J94" s="21">
        <f t="shared" ref="J94" si="95">K94+L94+M94</f>
        <v>4995.2</v>
      </c>
      <c r="K94" s="21">
        <f>SUM(K96:K100)</f>
        <v>2178.9</v>
      </c>
      <c r="L94" s="21">
        <f>SUM(L97:L100)</f>
        <v>2816.3</v>
      </c>
      <c r="M94" s="21">
        <f>SUM(M97:M100)</f>
        <v>0</v>
      </c>
      <c r="N94" s="21">
        <f t="shared" si="93"/>
        <v>0</v>
      </c>
      <c r="O94" s="21">
        <f>SUM(O96:O100)</f>
        <v>0</v>
      </c>
      <c r="P94" s="21">
        <f>SUM(P96:P100)</f>
        <v>0</v>
      </c>
      <c r="Q94" s="21">
        <f>SUM(Q96:Q100)</f>
        <v>0</v>
      </c>
      <c r="R94" s="21">
        <f t="shared" si="94"/>
        <v>0</v>
      </c>
      <c r="S94" s="21">
        <f>SUM(S96:S100)</f>
        <v>0</v>
      </c>
      <c r="T94" s="21">
        <f>SUM(T96:T100)</f>
        <v>0</v>
      </c>
      <c r="U94" s="21">
        <f>SUM(U97:U100)</f>
        <v>0</v>
      </c>
      <c r="V94" s="28">
        <f t="shared" si="11"/>
        <v>0.39900000000000002</v>
      </c>
    </row>
    <row r="95" spans="1:101" ht="18.75">
      <c r="A95" s="29"/>
      <c r="B95" s="30" t="s">
        <v>14</v>
      </c>
      <c r="C95" s="45"/>
      <c r="D95" s="45"/>
      <c r="E95" s="23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8"/>
    </row>
    <row r="96" spans="1:101" ht="63.75" customHeight="1">
      <c r="A96" s="29"/>
      <c r="B96" s="49" t="s">
        <v>46</v>
      </c>
      <c r="C96" s="63" t="s">
        <v>192</v>
      </c>
      <c r="D96" s="101" t="s">
        <v>415</v>
      </c>
      <c r="E96" s="25" t="s">
        <v>255</v>
      </c>
      <c r="F96" s="21">
        <f t="shared" si="50"/>
        <v>0</v>
      </c>
      <c r="G96" s="57">
        <v>0</v>
      </c>
      <c r="H96" s="21"/>
      <c r="I96" s="21"/>
      <c r="J96" s="21">
        <f>SUM(K96:M96)</f>
        <v>0</v>
      </c>
      <c r="K96" s="57">
        <v>0</v>
      </c>
      <c r="L96" s="21"/>
      <c r="M96" s="21"/>
      <c r="N96" s="21">
        <f t="shared" ref="N96:N101" si="96">O96+P96+Q96</f>
        <v>0</v>
      </c>
      <c r="O96" s="57">
        <v>0</v>
      </c>
      <c r="P96" s="21"/>
      <c r="Q96" s="21"/>
      <c r="R96" s="21">
        <f t="shared" ref="R96:R101" si="97">S96+T96+U96</f>
        <v>0</v>
      </c>
      <c r="S96" s="21">
        <v>0</v>
      </c>
      <c r="T96" s="21"/>
      <c r="U96" s="21"/>
      <c r="V96" s="28" t="e">
        <f t="shared" ref="V96:V173" si="98">J96/F96</f>
        <v>#DIV/0!</v>
      </c>
    </row>
    <row r="97" spans="1:101" ht="72.75" customHeight="1">
      <c r="A97" s="29"/>
      <c r="B97" s="31" t="s">
        <v>135</v>
      </c>
      <c r="C97" s="63" t="s">
        <v>192</v>
      </c>
      <c r="D97" s="101" t="s">
        <v>415</v>
      </c>
      <c r="E97" s="47" t="s">
        <v>136</v>
      </c>
      <c r="F97" s="21">
        <f t="shared" si="50"/>
        <v>0</v>
      </c>
      <c r="G97" s="57">
        <v>0</v>
      </c>
      <c r="H97" s="57"/>
      <c r="I97" s="57"/>
      <c r="J97" s="21">
        <f t="shared" ref="J97:J100" si="99">SUM(K97:M97)</f>
        <v>0</v>
      </c>
      <c r="K97" s="57">
        <v>0</v>
      </c>
      <c r="L97" s="57"/>
      <c r="M97" s="57"/>
      <c r="N97" s="21">
        <f t="shared" si="96"/>
        <v>0</v>
      </c>
      <c r="O97" s="57">
        <v>0</v>
      </c>
      <c r="P97" s="57"/>
      <c r="Q97" s="57"/>
      <c r="R97" s="21">
        <f t="shared" si="97"/>
        <v>0</v>
      </c>
      <c r="S97" s="57">
        <v>0</v>
      </c>
      <c r="T97" s="57"/>
      <c r="U97" s="57"/>
      <c r="V97" s="28" t="e">
        <f t="shared" si="98"/>
        <v>#DIV/0!</v>
      </c>
    </row>
    <row r="98" spans="1:101" ht="80.25" customHeight="1">
      <c r="A98" s="29"/>
      <c r="B98" s="31" t="s">
        <v>258</v>
      </c>
      <c r="C98" s="63" t="s">
        <v>192</v>
      </c>
      <c r="D98" s="101" t="s">
        <v>415</v>
      </c>
      <c r="E98" s="47" t="s">
        <v>256</v>
      </c>
      <c r="F98" s="21">
        <f t="shared" si="50"/>
        <v>0</v>
      </c>
      <c r="G98" s="57">
        <v>0</v>
      </c>
      <c r="H98" s="57">
        <v>0</v>
      </c>
      <c r="I98" s="57"/>
      <c r="J98" s="21">
        <f t="shared" si="99"/>
        <v>0</v>
      </c>
      <c r="K98" s="57">
        <v>0</v>
      </c>
      <c r="L98" s="57">
        <v>0</v>
      </c>
      <c r="M98" s="57"/>
      <c r="N98" s="21">
        <f t="shared" si="96"/>
        <v>0</v>
      </c>
      <c r="O98" s="57">
        <v>0</v>
      </c>
      <c r="P98" s="57">
        <v>0</v>
      </c>
      <c r="Q98" s="57"/>
      <c r="R98" s="21">
        <f t="shared" si="97"/>
        <v>0</v>
      </c>
      <c r="S98" s="57">
        <v>0</v>
      </c>
      <c r="T98" s="57"/>
      <c r="U98" s="57"/>
      <c r="V98" s="28" t="e">
        <f t="shared" si="98"/>
        <v>#DIV/0!</v>
      </c>
    </row>
    <row r="99" spans="1:101" ht="83.25" customHeight="1">
      <c r="A99" s="29"/>
      <c r="B99" s="31" t="s">
        <v>258</v>
      </c>
      <c r="C99" s="63" t="s">
        <v>192</v>
      </c>
      <c r="D99" s="101" t="s">
        <v>45</v>
      </c>
      <c r="E99" s="47" t="s">
        <v>256</v>
      </c>
      <c r="F99" s="21">
        <f t="shared" si="50"/>
        <v>10435.799999999999</v>
      </c>
      <c r="G99" s="57">
        <v>313.10000000000002</v>
      </c>
      <c r="H99" s="57">
        <v>10122.700000000001</v>
      </c>
      <c r="I99" s="57"/>
      <c r="J99" s="21">
        <f t="shared" si="99"/>
        <v>2903.4</v>
      </c>
      <c r="K99" s="57">
        <v>87.1</v>
      </c>
      <c r="L99" s="57">
        <v>2816.3</v>
      </c>
      <c r="M99" s="57"/>
      <c r="N99" s="21">
        <f t="shared" si="96"/>
        <v>0</v>
      </c>
      <c r="O99" s="57">
        <v>0</v>
      </c>
      <c r="P99" s="57">
        <v>0</v>
      </c>
      <c r="Q99" s="57"/>
      <c r="R99" s="21">
        <f t="shared" si="97"/>
        <v>0</v>
      </c>
      <c r="S99" s="57">
        <v>0</v>
      </c>
      <c r="T99" s="57"/>
      <c r="U99" s="57"/>
      <c r="V99" s="28">
        <f t="shared" si="98"/>
        <v>0.27800000000000002</v>
      </c>
    </row>
    <row r="100" spans="1:101" ht="75" customHeight="1">
      <c r="A100" s="29"/>
      <c r="B100" s="31" t="s">
        <v>47</v>
      </c>
      <c r="C100" s="63" t="s">
        <v>192</v>
      </c>
      <c r="D100" s="101" t="s">
        <v>45</v>
      </c>
      <c r="E100" s="47" t="s">
        <v>257</v>
      </c>
      <c r="F100" s="21">
        <f t="shared" si="50"/>
        <v>2091.8000000000002</v>
      </c>
      <c r="G100" s="57">
        <v>2091.8000000000002</v>
      </c>
      <c r="H100" s="57"/>
      <c r="I100" s="57"/>
      <c r="J100" s="21">
        <f t="shared" si="99"/>
        <v>2091.8000000000002</v>
      </c>
      <c r="K100" s="57">
        <v>2091.79</v>
      </c>
      <c r="L100" s="57"/>
      <c r="M100" s="57"/>
      <c r="N100" s="21">
        <f t="shared" si="96"/>
        <v>0</v>
      </c>
      <c r="O100" s="57">
        <v>0</v>
      </c>
      <c r="P100" s="57"/>
      <c r="Q100" s="57"/>
      <c r="R100" s="21">
        <f t="shared" si="97"/>
        <v>0</v>
      </c>
      <c r="S100" s="57">
        <v>0</v>
      </c>
      <c r="T100" s="57"/>
      <c r="U100" s="57"/>
      <c r="V100" s="28">
        <f t="shared" si="98"/>
        <v>1</v>
      </c>
    </row>
    <row r="101" spans="1:101" ht="53.25" customHeight="1">
      <c r="A101" s="18" t="s">
        <v>50</v>
      </c>
      <c r="B101" s="38" t="s">
        <v>227</v>
      </c>
      <c r="C101" s="27" t="s">
        <v>12</v>
      </c>
      <c r="D101" s="27" t="s">
        <v>12</v>
      </c>
      <c r="E101" s="20" t="s">
        <v>12</v>
      </c>
      <c r="F101" s="21">
        <f t="shared" si="50"/>
        <v>80637.5</v>
      </c>
      <c r="G101" s="21">
        <f>SUM(G103:G103)</f>
        <v>2419.1</v>
      </c>
      <c r="H101" s="21">
        <f>SUM(H103:H103)</f>
        <v>78218.399999999994</v>
      </c>
      <c r="I101" s="21">
        <f>SUM(I103:I103)</f>
        <v>0</v>
      </c>
      <c r="J101" s="21">
        <f t="shared" ref="J101" si="100">K101+L101+M101</f>
        <v>27651.5</v>
      </c>
      <c r="K101" s="21">
        <f>SUM(K103:K103)</f>
        <v>829.5</v>
      </c>
      <c r="L101" s="21">
        <f>SUM(L103:L103)</f>
        <v>26822</v>
      </c>
      <c r="M101" s="21">
        <f>SUM(M103:M103)</f>
        <v>0</v>
      </c>
      <c r="N101" s="21">
        <f t="shared" si="96"/>
        <v>80637.5</v>
      </c>
      <c r="O101" s="21">
        <f>SUM(O103:O103)</f>
        <v>2419.1</v>
      </c>
      <c r="P101" s="21">
        <f>SUM(P103:P103)</f>
        <v>78218.399999999994</v>
      </c>
      <c r="Q101" s="21">
        <f>SUM(Q103:Q103)</f>
        <v>0</v>
      </c>
      <c r="R101" s="21">
        <f t="shared" si="97"/>
        <v>97475.6</v>
      </c>
      <c r="S101" s="21">
        <f>SUM(S103:S103)</f>
        <v>8772.7999999999993</v>
      </c>
      <c r="T101" s="21">
        <f>SUM(T103:T103)</f>
        <v>88702.8</v>
      </c>
      <c r="U101" s="21">
        <f>SUM(U103:U103)</f>
        <v>0</v>
      </c>
      <c r="V101" s="28">
        <f t="shared" si="98"/>
        <v>0.34300000000000003</v>
      </c>
    </row>
    <row r="102" spans="1:101" ht="18.75">
      <c r="A102" s="29"/>
      <c r="B102" s="30" t="s">
        <v>14</v>
      </c>
      <c r="C102" s="45"/>
      <c r="D102" s="45"/>
      <c r="E102" s="23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8"/>
    </row>
    <row r="103" spans="1:101" ht="90.75" customHeight="1">
      <c r="A103" s="29"/>
      <c r="B103" s="31" t="s">
        <v>260</v>
      </c>
      <c r="C103" s="63" t="s">
        <v>192</v>
      </c>
      <c r="D103" s="101" t="s">
        <v>415</v>
      </c>
      <c r="E103" s="25" t="s">
        <v>259</v>
      </c>
      <c r="F103" s="21">
        <f t="shared" si="50"/>
        <v>80637.5</v>
      </c>
      <c r="G103" s="57">
        <v>2419.1</v>
      </c>
      <c r="H103" s="57">
        <v>78218.399999999994</v>
      </c>
      <c r="I103" s="57"/>
      <c r="J103" s="21">
        <f>SUM(K103:L103)</f>
        <v>27651.5</v>
      </c>
      <c r="K103" s="57">
        <v>829.5</v>
      </c>
      <c r="L103" s="57">
        <v>26822</v>
      </c>
      <c r="M103" s="57"/>
      <c r="N103" s="21">
        <f t="shared" ref="N103:N106" si="101">O103+P103+Q103</f>
        <v>80637.5</v>
      </c>
      <c r="O103" s="57">
        <v>2419.1</v>
      </c>
      <c r="P103" s="57">
        <v>78218.399999999994</v>
      </c>
      <c r="Q103" s="57"/>
      <c r="R103" s="21">
        <f t="shared" ref="R103:R106" si="102">S103+T103+U103</f>
        <v>97475.6</v>
      </c>
      <c r="S103" s="57">
        <v>8772.7999999999993</v>
      </c>
      <c r="T103" s="57">
        <v>88702.8</v>
      </c>
      <c r="U103" s="57"/>
      <c r="V103" s="28">
        <f t="shared" si="98"/>
        <v>0.34300000000000003</v>
      </c>
    </row>
    <row r="104" spans="1:101" s="104" customFormat="1" ht="59.25" customHeight="1">
      <c r="A104" s="18" t="s">
        <v>368</v>
      </c>
      <c r="B104" s="103" t="s">
        <v>369</v>
      </c>
      <c r="C104" s="27" t="s">
        <v>12</v>
      </c>
      <c r="D104" s="99" t="s">
        <v>12</v>
      </c>
      <c r="E104" s="20" t="s">
        <v>12</v>
      </c>
      <c r="F104" s="21">
        <f t="shared" si="50"/>
        <v>179109.6</v>
      </c>
      <c r="G104" s="21">
        <f>G106</f>
        <v>5373.3</v>
      </c>
      <c r="H104" s="21">
        <f t="shared" ref="H104:I104" si="103">H106</f>
        <v>173736.3</v>
      </c>
      <c r="I104" s="21">
        <f t="shared" si="103"/>
        <v>0</v>
      </c>
      <c r="J104" s="21">
        <f t="shared" ref="J104:J106" si="104">SUM(K104:L104)</f>
        <v>0</v>
      </c>
      <c r="K104" s="21">
        <f>K106</f>
        <v>0</v>
      </c>
      <c r="L104" s="21">
        <f t="shared" ref="L104:M104" si="105">L106</f>
        <v>0</v>
      </c>
      <c r="M104" s="21">
        <f t="shared" si="105"/>
        <v>0</v>
      </c>
      <c r="N104" s="21">
        <f t="shared" si="101"/>
        <v>0</v>
      </c>
      <c r="O104" s="21">
        <f>O106</f>
        <v>0</v>
      </c>
      <c r="P104" s="21">
        <f t="shared" ref="P104:Q104" si="106">P106</f>
        <v>0</v>
      </c>
      <c r="Q104" s="21">
        <f t="shared" si="106"/>
        <v>0</v>
      </c>
      <c r="R104" s="21">
        <f t="shared" si="102"/>
        <v>0</v>
      </c>
      <c r="S104" s="21">
        <f>S106</f>
        <v>0</v>
      </c>
      <c r="T104" s="21">
        <f t="shared" ref="T104:U104" si="107">T106</f>
        <v>0</v>
      </c>
      <c r="U104" s="21">
        <f t="shared" si="107"/>
        <v>0</v>
      </c>
      <c r="V104" s="28">
        <f t="shared" si="98"/>
        <v>0</v>
      </c>
      <c r="W104" s="114"/>
      <c r="X104" s="114"/>
      <c r="Y104" s="114"/>
      <c r="Z104" s="114"/>
      <c r="AA104" s="114"/>
      <c r="AB104" s="114"/>
      <c r="AC104" s="114"/>
      <c r="AD104" s="114"/>
      <c r="AE104" s="114"/>
      <c r="AF104" s="114"/>
      <c r="AG104" s="114"/>
      <c r="AH104" s="114"/>
      <c r="AI104" s="114"/>
      <c r="AJ104" s="114"/>
      <c r="AK104" s="114"/>
      <c r="AL104" s="114"/>
      <c r="AM104" s="114"/>
      <c r="AN104" s="114"/>
      <c r="AO104" s="114"/>
      <c r="AP104" s="114"/>
      <c r="AQ104" s="114"/>
      <c r="AR104" s="114"/>
      <c r="AS104" s="114"/>
      <c r="AT104" s="114"/>
      <c r="AU104" s="114"/>
      <c r="AV104" s="114"/>
      <c r="AW104" s="114"/>
      <c r="AX104" s="114"/>
      <c r="AY104" s="114"/>
      <c r="AZ104" s="114"/>
      <c r="BA104" s="114"/>
      <c r="BB104" s="114"/>
      <c r="BC104" s="114"/>
      <c r="BD104" s="114"/>
      <c r="BE104" s="114"/>
      <c r="BF104" s="114"/>
      <c r="BG104" s="114"/>
      <c r="BH104" s="114"/>
      <c r="BI104" s="114"/>
      <c r="BJ104" s="114"/>
      <c r="BK104" s="114"/>
      <c r="BL104" s="114"/>
      <c r="BM104" s="114"/>
      <c r="BN104" s="114"/>
      <c r="BO104" s="114"/>
      <c r="BP104" s="114"/>
      <c r="BQ104" s="114"/>
      <c r="BR104" s="114"/>
      <c r="BS104" s="114"/>
      <c r="BT104" s="114"/>
      <c r="BU104" s="114"/>
      <c r="BV104" s="114"/>
      <c r="BW104" s="114"/>
      <c r="BX104" s="114"/>
      <c r="BY104" s="114"/>
      <c r="BZ104" s="114"/>
      <c r="CA104" s="114"/>
      <c r="CB104" s="114"/>
      <c r="CC104" s="114"/>
      <c r="CD104" s="114"/>
      <c r="CE104" s="114"/>
      <c r="CF104" s="114"/>
      <c r="CG104" s="114"/>
      <c r="CH104" s="114"/>
      <c r="CI104" s="114"/>
      <c r="CJ104" s="114"/>
      <c r="CK104" s="114"/>
      <c r="CL104" s="114"/>
      <c r="CM104" s="114"/>
      <c r="CN104" s="114"/>
      <c r="CO104" s="114"/>
      <c r="CP104" s="114"/>
      <c r="CQ104" s="114"/>
      <c r="CR104" s="114"/>
      <c r="CS104" s="114"/>
      <c r="CT104" s="114"/>
      <c r="CU104" s="114"/>
      <c r="CV104" s="114"/>
      <c r="CW104" s="114"/>
    </row>
    <row r="105" spans="1:101" ht="18" customHeight="1">
      <c r="A105" s="29"/>
      <c r="B105" s="31" t="s">
        <v>14</v>
      </c>
      <c r="C105" s="63"/>
      <c r="D105" s="101"/>
      <c r="E105" s="25"/>
      <c r="F105" s="21"/>
      <c r="G105" s="57"/>
      <c r="H105" s="57"/>
      <c r="I105" s="57"/>
      <c r="J105" s="21"/>
      <c r="K105" s="57"/>
      <c r="L105" s="57"/>
      <c r="M105" s="57"/>
      <c r="N105" s="21"/>
      <c r="O105" s="57"/>
      <c r="P105" s="57"/>
      <c r="Q105" s="57"/>
      <c r="R105" s="21"/>
      <c r="S105" s="57"/>
      <c r="T105" s="57"/>
      <c r="U105" s="57"/>
      <c r="V105" s="28"/>
    </row>
    <row r="106" spans="1:101" ht="72" customHeight="1">
      <c r="A106" s="29"/>
      <c r="B106" s="31" t="s">
        <v>371</v>
      </c>
      <c r="C106" s="63" t="s">
        <v>420</v>
      </c>
      <c r="D106" s="101" t="s">
        <v>421</v>
      </c>
      <c r="E106" s="25" t="s">
        <v>370</v>
      </c>
      <c r="F106" s="21">
        <f t="shared" si="50"/>
        <v>179109.6</v>
      </c>
      <c r="G106" s="57">
        <v>5373.3</v>
      </c>
      <c r="H106" s="57">
        <v>173736.3</v>
      </c>
      <c r="I106" s="57"/>
      <c r="J106" s="21">
        <f t="shared" si="104"/>
        <v>0</v>
      </c>
      <c r="K106" s="57"/>
      <c r="L106" s="57"/>
      <c r="M106" s="57"/>
      <c r="N106" s="21">
        <f t="shared" si="101"/>
        <v>0</v>
      </c>
      <c r="O106" s="57"/>
      <c r="P106" s="57"/>
      <c r="Q106" s="57"/>
      <c r="R106" s="21">
        <f t="shared" si="102"/>
        <v>0</v>
      </c>
      <c r="S106" s="57"/>
      <c r="T106" s="57"/>
      <c r="U106" s="57"/>
      <c r="V106" s="28">
        <f t="shared" si="98"/>
        <v>0</v>
      </c>
    </row>
    <row r="107" spans="1:101" ht="38.25" customHeight="1">
      <c r="A107" s="13" t="s">
        <v>51</v>
      </c>
      <c r="B107" s="48" t="s">
        <v>52</v>
      </c>
      <c r="C107" s="15" t="s">
        <v>12</v>
      </c>
      <c r="D107" s="15" t="s">
        <v>12</v>
      </c>
      <c r="E107" s="15" t="s">
        <v>12</v>
      </c>
      <c r="F107" s="35">
        <f t="shared" ref="F107:F131" si="108">G107+H107+I107</f>
        <v>1924.5</v>
      </c>
      <c r="G107" s="35">
        <f>G108+G111</f>
        <v>1924.5</v>
      </c>
      <c r="H107" s="35">
        <f>H108+H111</f>
        <v>0</v>
      </c>
      <c r="I107" s="35">
        <f>I108+I111</f>
        <v>0</v>
      </c>
      <c r="J107" s="35">
        <f t="shared" ref="J107:J108" si="109">K107+L107+M107</f>
        <v>1924.5</v>
      </c>
      <c r="K107" s="35">
        <f>K108+K111</f>
        <v>1924.5</v>
      </c>
      <c r="L107" s="35">
        <f>L108+L111</f>
        <v>0</v>
      </c>
      <c r="M107" s="35">
        <f>M108+M111</f>
        <v>0</v>
      </c>
      <c r="N107" s="35">
        <f t="shared" ref="N107:N108" si="110">O107+P107+Q107</f>
        <v>1930</v>
      </c>
      <c r="O107" s="35">
        <f>O108+O111</f>
        <v>1930</v>
      </c>
      <c r="P107" s="35">
        <f>P108+P111</f>
        <v>0</v>
      </c>
      <c r="Q107" s="35">
        <f>Q108+Q111</f>
        <v>0</v>
      </c>
      <c r="R107" s="35">
        <f t="shared" ref="R107:R108" si="111">S107+T107+U107</f>
        <v>1930</v>
      </c>
      <c r="S107" s="35">
        <f>S108+S111</f>
        <v>1930</v>
      </c>
      <c r="T107" s="35">
        <f>T108+T111</f>
        <v>0</v>
      </c>
      <c r="U107" s="35">
        <f>U108+U111</f>
        <v>0</v>
      </c>
      <c r="V107" s="36">
        <f t="shared" si="98"/>
        <v>1</v>
      </c>
    </row>
    <row r="108" spans="1:101" ht="37.5" customHeight="1">
      <c r="A108" s="7" t="s">
        <v>53</v>
      </c>
      <c r="B108" s="19" t="s">
        <v>57</v>
      </c>
      <c r="C108" s="27" t="s">
        <v>12</v>
      </c>
      <c r="D108" s="27" t="s">
        <v>12</v>
      </c>
      <c r="E108" s="20" t="s">
        <v>12</v>
      </c>
      <c r="F108" s="21">
        <f t="shared" si="108"/>
        <v>0</v>
      </c>
      <c r="G108" s="21">
        <f>SUM(G109:G110)</f>
        <v>0</v>
      </c>
      <c r="H108" s="21">
        <f>SUM(H109:H110)</f>
        <v>0</v>
      </c>
      <c r="I108" s="21">
        <f>SUM(I109:I110)</f>
        <v>0</v>
      </c>
      <c r="J108" s="21">
        <f t="shared" si="109"/>
        <v>0</v>
      </c>
      <c r="K108" s="21">
        <f>SUM(K109:K110)</f>
        <v>0</v>
      </c>
      <c r="L108" s="21">
        <f>SUM(L109:L110)</f>
        <v>0</v>
      </c>
      <c r="M108" s="21">
        <f>SUM(M109:M110)</f>
        <v>0</v>
      </c>
      <c r="N108" s="21">
        <f t="shared" si="110"/>
        <v>0</v>
      </c>
      <c r="O108" s="21">
        <f>SUM(O110:O110)</f>
        <v>0</v>
      </c>
      <c r="P108" s="21">
        <f>SUM(P110:P110)</f>
        <v>0</v>
      </c>
      <c r="Q108" s="21">
        <f>SUM(Q110:Q110)</f>
        <v>0</v>
      </c>
      <c r="R108" s="21">
        <f t="shared" si="111"/>
        <v>0</v>
      </c>
      <c r="S108" s="21">
        <f>SUM(S110:S110)</f>
        <v>0</v>
      </c>
      <c r="T108" s="21">
        <f>SUM(T110:T110)</f>
        <v>0</v>
      </c>
      <c r="U108" s="21">
        <f>SUM(U110:U110)</f>
        <v>0</v>
      </c>
      <c r="V108" s="28" t="e">
        <f t="shared" si="98"/>
        <v>#DIV/0!</v>
      </c>
    </row>
    <row r="109" spans="1:101" ht="18.75">
      <c r="A109" s="18"/>
      <c r="B109" s="49" t="s">
        <v>14</v>
      </c>
      <c r="C109" s="50"/>
      <c r="D109" s="50"/>
      <c r="E109" s="50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8"/>
    </row>
    <row r="110" spans="1:101" ht="186" customHeight="1">
      <c r="A110" s="18"/>
      <c r="B110" s="31" t="s">
        <v>193</v>
      </c>
      <c r="C110" s="26" t="s">
        <v>192</v>
      </c>
      <c r="D110" s="26" t="s">
        <v>415</v>
      </c>
      <c r="E110" s="25" t="s">
        <v>161</v>
      </c>
      <c r="F110" s="21">
        <f t="shared" si="108"/>
        <v>0</v>
      </c>
      <c r="G110" s="57">
        <v>0</v>
      </c>
      <c r="H110" s="21"/>
      <c r="I110" s="21"/>
      <c r="J110" s="21">
        <f t="shared" ref="J110" si="112">K110+L110+M110</f>
        <v>0</v>
      </c>
      <c r="K110" s="21"/>
      <c r="L110" s="21"/>
      <c r="M110" s="21"/>
      <c r="N110" s="21">
        <f t="shared" ref="N110" si="113">O110+P110+Q110</f>
        <v>0</v>
      </c>
      <c r="O110" s="57">
        <v>0</v>
      </c>
      <c r="P110" s="57"/>
      <c r="Q110" s="21"/>
      <c r="R110" s="21">
        <f t="shared" ref="R110" si="114">S110+T110+U110</f>
        <v>0</v>
      </c>
      <c r="S110" s="57">
        <v>0</v>
      </c>
      <c r="T110" s="57"/>
      <c r="U110" s="21"/>
      <c r="V110" s="28" t="e">
        <f t="shared" si="98"/>
        <v>#DIV/0!</v>
      </c>
    </row>
    <row r="111" spans="1:101" ht="39.75" customHeight="1">
      <c r="A111" s="18" t="s">
        <v>54</v>
      </c>
      <c r="B111" s="38" t="s">
        <v>224</v>
      </c>
      <c r="C111" s="50" t="s">
        <v>12</v>
      </c>
      <c r="D111" s="50" t="s">
        <v>12</v>
      </c>
      <c r="E111" s="50" t="s">
        <v>12</v>
      </c>
      <c r="F111" s="21">
        <f t="shared" si="108"/>
        <v>1924.5</v>
      </c>
      <c r="G111" s="21">
        <f t="shared" ref="G111:M111" si="115">SUM(G113:G113)</f>
        <v>1924.5</v>
      </c>
      <c r="H111" s="21">
        <f t="shared" si="115"/>
        <v>0</v>
      </c>
      <c r="I111" s="21">
        <f t="shared" si="115"/>
        <v>0</v>
      </c>
      <c r="J111" s="21">
        <f t="shared" si="115"/>
        <v>1924.5</v>
      </c>
      <c r="K111" s="21">
        <f t="shared" si="115"/>
        <v>1924.5</v>
      </c>
      <c r="L111" s="21">
        <f t="shared" si="115"/>
        <v>0</v>
      </c>
      <c r="M111" s="21">
        <f t="shared" si="115"/>
        <v>0</v>
      </c>
      <c r="N111" s="21">
        <f t="shared" ref="N111" si="116">O111+P111+Q111</f>
        <v>1930</v>
      </c>
      <c r="O111" s="21">
        <f>SUM(O113:O113)</f>
        <v>1930</v>
      </c>
      <c r="P111" s="21">
        <f>SUM(P113:P113)</f>
        <v>0</v>
      </c>
      <c r="Q111" s="21">
        <f>SUM(Q113:Q113)</f>
        <v>0</v>
      </c>
      <c r="R111" s="21">
        <f t="shared" ref="R111" si="117">S111+T111+U111</f>
        <v>1930</v>
      </c>
      <c r="S111" s="21">
        <f>SUM(S113)</f>
        <v>1930</v>
      </c>
      <c r="T111" s="21">
        <f t="shared" ref="T111:U111" si="118">SUM(T113)</f>
        <v>0</v>
      </c>
      <c r="U111" s="21">
        <f t="shared" si="118"/>
        <v>0</v>
      </c>
      <c r="V111" s="28">
        <f t="shared" si="98"/>
        <v>1</v>
      </c>
    </row>
    <row r="112" spans="1:101" ht="18.75">
      <c r="A112" s="29"/>
      <c r="B112" s="49" t="s">
        <v>14</v>
      </c>
      <c r="C112" s="23"/>
      <c r="D112" s="32"/>
      <c r="E112" s="5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8"/>
    </row>
    <row r="113" spans="1:101" ht="83.25" customHeight="1">
      <c r="A113" s="29"/>
      <c r="B113" s="31" t="s">
        <v>91</v>
      </c>
      <c r="C113" s="26" t="s">
        <v>194</v>
      </c>
      <c r="D113" s="26" t="s">
        <v>56</v>
      </c>
      <c r="E113" s="47" t="s">
        <v>315</v>
      </c>
      <c r="F113" s="21">
        <f t="shared" ref="F113" si="119">G113+H113+I113</f>
        <v>1924.5</v>
      </c>
      <c r="G113" s="57">
        <v>1924.5</v>
      </c>
      <c r="H113" s="57"/>
      <c r="I113" s="57"/>
      <c r="J113" s="21">
        <f>SUM(K113:M113)</f>
        <v>1924.5</v>
      </c>
      <c r="K113" s="57">
        <v>1924.5</v>
      </c>
      <c r="L113" s="57"/>
      <c r="M113" s="57"/>
      <c r="N113" s="21">
        <f t="shared" ref="N113" si="120">O113+P113+Q113</f>
        <v>1930</v>
      </c>
      <c r="O113" s="57">
        <v>1930</v>
      </c>
      <c r="P113" s="57"/>
      <c r="Q113" s="57"/>
      <c r="R113" s="21">
        <f t="shared" ref="R113" si="121">S113+T113+U113</f>
        <v>1930</v>
      </c>
      <c r="S113" s="57">
        <v>1930</v>
      </c>
      <c r="T113" s="57"/>
      <c r="U113" s="57"/>
      <c r="V113" s="28">
        <f t="shared" si="98"/>
        <v>1</v>
      </c>
    </row>
    <row r="114" spans="1:101" s="53" customFormat="1" ht="33">
      <c r="A114" s="13" t="s">
        <v>58</v>
      </c>
      <c r="B114" s="48" t="s">
        <v>59</v>
      </c>
      <c r="C114" s="15" t="s">
        <v>12</v>
      </c>
      <c r="D114" s="15" t="s">
        <v>12</v>
      </c>
      <c r="E114" s="15" t="s">
        <v>12</v>
      </c>
      <c r="F114" s="35">
        <f t="shared" si="108"/>
        <v>2105226.5</v>
      </c>
      <c r="G114" s="35">
        <f>G115+G120+G125</f>
        <v>185230.3</v>
      </c>
      <c r="H114" s="35">
        <f>H115+H120+H125</f>
        <v>1554448.6</v>
      </c>
      <c r="I114" s="35">
        <f>I115+I120+I125</f>
        <v>365547.6</v>
      </c>
      <c r="J114" s="35">
        <f>K114+L114+M114</f>
        <v>331259.7</v>
      </c>
      <c r="K114" s="35">
        <f>K115+K120+K125</f>
        <v>21278.5</v>
      </c>
      <c r="L114" s="35">
        <f>L115+L120+L125</f>
        <v>201661</v>
      </c>
      <c r="M114" s="35">
        <f>M115+M120+M125</f>
        <v>108320.2</v>
      </c>
      <c r="N114" s="35">
        <f>O114+P114+Q114</f>
        <v>20174.599999999999</v>
      </c>
      <c r="O114" s="35">
        <f>O115+O120+O125</f>
        <v>12814.9</v>
      </c>
      <c r="P114" s="35">
        <f>P115+P120+P125</f>
        <v>0</v>
      </c>
      <c r="Q114" s="35">
        <f>Q115+Q120+Q125</f>
        <v>7359.7</v>
      </c>
      <c r="R114" s="35">
        <f t="shared" ref="R114:R115" si="122">S114+T114+U114</f>
        <v>18345</v>
      </c>
      <c r="S114" s="35">
        <f>S115+S120+S125</f>
        <v>12814.9</v>
      </c>
      <c r="T114" s="35">
        <f>T115+T120+T125</f>
        <v>0</v>
      </c>
      <c r="U114" s="35">
        <f>U115+U120+U125</f>
        <v>5530.1</v>
      </c>
      <c r="V114" s="36">
        <f t="shared" si="98"/>
        <v>0.157</v>
      </c>
      <c r="W114" s="86"/>
      <c r="X114" s="87"/>
      <c r="Y114" s="86"/>
      <c r="Z114" s="86"/>
      <c r="AA114" s="86"/>
      <c r="AB114" s="86"/>
      <c r="AC114" s="86"/>
      <c r="AD114" s="86"/>
      <c r="AE114" s="86"/>
      <c r="AF114" s="86"/>
      <c r="AG114" s="86"/>
      <c r="AH114" s="86"/>
      <c r="AI114" s="86"/>
      <c r="AJ114" s="86"/>
      <c r="AK114" s="86"/>
      <c r="AL114" s="86"/>
      <c r="AM114" s="86"/>
      <c r="AN114" s="86"/>
      <c r="AO114" s="86"/>
      <c r="AP114" s="86"/>
      <c r="AQ114" s="86"/>
      <c r="AR114" s="86"/>
      <c r="AS114" s="86"/>
      <c r="AT114" s="86"/>
      <c r="AU114" s="86"/>
      <c r="AV114" s="86"/>
      <c r="AW114" s="86"/>
      <c r="AX114" s="86"/>
      <c r="AY114" s="86"/>
      <c r="AZ114" s="86"/>
      <c r="BA114" s="86"/>
      <c r="BB114" s="86"/>
      <c r="BC114" s="86"/>
      <c r="BD114" s="86"/>
      <c r="BE114" s="86"/>
      <c r="BF114" s="86"/>
      <c r="BG114" s="86"/>
      <c r="BH114" s="86"/>
      <c r="BI114" s="86"/>
      <c r="BJ114" s="86"/>
      <c r="BK114" s="86"/>
      <c r="BL114" s="86"/>
      <c r="BM114" s="86"/>
      <c r="BN114" s="86"/>
      <c r="BO114" s="86"/>
      <c r="BP114" s="86"/>
      <c r="BQ114" s="86"/>
      <c r="BR114" s="86"/>
      <c r="BS114" s="86"/>
      <c r="BT114" s="86"/>
      <c r="BU114" s="86"/>
      <c r="BV114" s="86"/>
      <c r="BW114" s="86"/>
      <c r="BX114" s="86"/>
      <c r="BY114" s="86"/>
      <c r="BZ114" s="86"/>
      <c r="CA114" s="86"/>
      <c r="CB114" s="86"/>
      <c r="CC114" s="86"/>
      <c r="CD114" s="86"/>
      <c r="CE114" s="86"/>
      <c r="CF114" s="86"/>
      <c r="CG114" s="86"/>
      <c r="CH114" s="86"/>
      <c r="CI114" s="86"/>
      <c r="CJ114" s="86"/>
      <c r="CK114" s="86"/>
      <c r="CL114" s="86"/>
      <c r="CM114" s="86"/>
      <c r="CN114" s="86"/>
      <c r="CO114" s="86"/>
      <c r="CP114" s="86"/>
      <c r="CQ114" s="86"/>
      <c r="CR114" s="86"/>
      <c r="CS114" s="86"/>
      <c r="CT114" s="86"/>
      <c r="CU114" s="86"/>
      <c r="CV114" s="86"/>
      <c r="CW114" s="86"/>
    </row>
    <row r="115" spans="1:101" ht="41.25" customHeight="1">
      <c r="A115" s="7" t="s">
        <v>60</v>
      </c>
      <c r="B115" s="19" t="s">
        <v>61</v>
      </c>
      <c r="C115" s="27" t="s">
        <v>12</v>
      </c>
      <c r="D115" s="27" t="s">
        <v>12</v>
      </c>
      <c r="E115" s="27" t="s">
        <v>12</v>
      </c>
      <c r="F115" s="21">
        <f t="shared" si="108"/>
        <v>509844.8</v>
      </c>
      <c r="G115" s="21">
        <f>SUM(G117:G119)</f>
        <v>12387.4</v>
      </c>
      <c r="H115" s="21">
        <f t="shared" ref="H115:I115" si="123">SUM(H117:H119)</f>
        <v>415734.2</v>
      </c>
      <c r="I115" s="21">
        <f t="shared" si="123"/>
        <v>81723.199999999997</v>
      </c>
      <c r="J115" s="21">
        <f t="shared" ref="J115:J119" si="124">K115+L115+M115</f>
        <v>28976</v>
      </c>
      <c r="K115" s="21">
        <f>SUM(K117:K119)</f>
        <v>816.9</v>
      </c>
      <c r="L115" s="21">
        <f t="shared" ref="L115:M115" si="125">SUM(L117:L119)</f>
        <v>26413.599999999999</v>
      </c>
      <c r="M115" s="21">
        <f t="shared" si="125"/>
        <v>1745.5</v>
      </c>
      <c r="N115" s="21">
        <f t="shared" ref="N115" si="126">O115+P115+Q115</f>
        <v>5655.5</v>
      </c>
      <c r="O115" s="21">
        <f>SUM(O117:O119)</f>
        <v>0</v>
      </c>
      <c r="P115" s="21">
        <f>SUM(P117:P119)</f>
        <v>0</v>
      </c>
      <c r="Q115" s="21">
        <f>SUM(Q117:Q119)</f>
        <v>5655.5</v>
      </c>
      <c r="R115" s="21">
        <f t="shared" si="122"/>
        <v>5325.9</v>
      </c>
      <c r="S115" s="21">
        <f>SUM(S117:S119)</f>
        <v>0</v>
      </c>
      <c r="T115" s="21">
        <f t="shared" ref="T115:U115" si="127">SUM(T117:T119)</f>
        <v>0</v>
      </c>
      <c r="U115" s="21">
        <f t="shared" si="127"/>
        <v>5325.9</v>
      </c>
      <c r="V115" s="28">
        <f t="shared" si="98"/>
        <v>5.7000000000000002E-2</v>
      </c>
      <c r="X115" s="88"/>
      <c r="Y115" s="88"/>
    </row>
    <row r="116" spans="1:101" ht="18.75">
      <c r="A116" s="10"/>
      <c r="B116" s="22" t="s">
        <v>14</v>
      </c>
      <c r="C116" s="45"/>
      <c r="D116" s="45"/>
      <c r="E116" s="45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8"/>
    </row>
    <row r="117" spans="1:101" ht="85.5" customHeight="1">
      <c r="A117" s="10"/>
      <c r="B117" s="52" t="s">
        <v>288</v>
      </c>
      <c r="C117" s="63" t="s">
        <v>174</v>
      </c>
      <c r="D117" s="64" t="s">
        <v>16</v>
      </c>
      <c r="E117" s="63" t="s">
        <v>287</v>
      </c>
      <c r="F117" s="21">
        <f t="shared" si="108"/>
        <v>114100.1</v>
      </c>
      <c r="G117" s="57">
        <v>930.6</v>
      </c>
      <c r="H117" s="57">
        <v>92125.1</v>
      </c>
      <c r="I117" s="57">
        <v>21044.400000000001</v>
      </c>
      <c r="J117" s="21">
        <f>SUM(K117:M117)</f>
        <v>0</v>
      </c>
      <c r="K117" s="57"/>
      <c r="L117" s="57">
        <v>0</v>
      </c>
      <c r="M117" s="57">
        <v>0</v>
      </c>
      <c r="N117" s="21">
        <f t="shared" ref="N117:N120" si="128">O117+P117+Q117</f>
        <v>0</v>
      </c>
      <c r="O117" s="57"/>
      <c r="P117" s="21"/>
      <c r="Q117" s="21"/>
      <c r="R117" s="21">
        <f t="shared" ref="R117:R120" si="129">S117+T117+U117</f>
        <v>0</v>
      </c>
      <c r="S117" s="21"/>
      <c r="T117" s="21"/>
      <c r="U117" s="21"/>
      <c r="V117" s="28">
        <f t="shared" si="98"/>
        <v>0</v>
      </c>
    </row>
    <row r="118" spans="1:101" ht="74.25" customHeight="1">
      <c r="A118" s="29"/>
      <c r="B118" s="31" t="s">
        <v>62</v>
      </c>
      <c r="C118" s="25" t="s">
        <v>174</v>
      </c>
      <c r="D118" s="26" t="s">
        <v>16</v>
      </c>
      <c r="E118" s="25" t="s">
        <v>117</v>
      </c>
      <c r="F118" s="21">
        <f t="shared" si="108"/>
        <v>394296.5</v>
      </c>
      <c r="G118" s="57">
        <v>10008.6</v>
      </c>
      <c r="H118" s="57">
        <v>323609.09999999998</v>
      </c>
      <c r="I118" s="57">
        <v>60678.8</v>
      </c>
      <c r="J118" s="21">
        <f t="shared" si="124"/>
        <v>28976</v>
      </c>
      <c r="K118" s="57">
        <v>816.91</v>
      </c>
      <c r="L118" s="57">
        <v>26413.55</v>
      </c>
      <c r="M118" s="57">
        <v>1745.5</v>
      </c>
      <c r="N118" s="21">
        <f t="shared" si="128"/>
        <v>5655.5</v>
      </c>
      <c r="O118" s="57">
        <v>0</v>
      </c>
      <c r="P118" s="57">
        <v>0</v>
      </c>
      <c r="Q118" s="57">
        <v>5655.5</v>
      </c>
      <c r="R118" s="21">
        <f t="shared" si="129"/>
        <v>5325.9</v>
      </c>
      <c r="S118" s="21"/>
      <c r="T118" s="21"/>
      <c r="U118" s="57">
        <v>5325.9</v>
      </c>
      <c r="V118" s="28">
        <f t="shared" si="98"/>
        <v>7.2999999999999995E-2</v>
      </c>
      <c r="X118" s="110"/>
    </row>
    <row r="119" spans="1:101" ht="74.25" customHeight="1">
      <c r="A119" s="29"/>
      <c r="B119" s="31" t="s">
        <v>386</v>
      </c>
      <c r="C119" s="25" t="s">
        <v>174</v>
      </c>
      <c r="D119" s="100" t="s">
        <v>16</v>
      </c>
      <c r="E119" s="25" t="s">
        <v>385</v>
      </c>
      <c r="F119" s="21">
        <f t="shared" si="108"/>
        <v>1448.2</v>
      </c>
      <c r="G119" s="57">
        <v>1448.2</v>
      </c>
      <c r="H119" s="57"/>
      <c r="I119" s="57"/>
      <c r="J119" s="21">
        <f t="shared" si="124"/>
        <v>0</v>
      </c>
      <c r="K119" s="57"/>
      <c r="L119" s="57"/>
      <c r="M119" s="57"/>
      <c r="N119" s="21">
        <f t="shared" si="128"/>
        <v>0</v>
      </c>
      <c r="O119" s="57"/>
      <c r="P119" s="57"/>
      <c r="Q119" s="57"/>
      <c r="R119" s="21">
        <f t="shared" si="129"/>
        <v>0</v>
      </c>
      <c r="S119" s="21"/>
      <c r="T119" s="21"/>
      <c r="U119" s="57"/>
      <c r="V119" s="28">
        <f t="shared" si="98"/>
        <v>0</v>
      </c>
      <c r="X119" s="110"/>
    </row>
    <row r="120" spans="1:101" ht="66">
      <c r="A120" s="18" t="s">
        <v>63</v>
      </c>
      <c r="B120" s="19" t="s">
        <v>156</v>
      </c>
      <c r="C120" s="20" t="s">
        <v>12</v>
      </c>
      <c r="D120" s="27" t="s">
        <v>12</v>
      </c>
      <c r="E120" s="20" t="s">
        <v>12</v>
      </c>
      <c r="F120" s="21">
        <f>G120+H120+I120</f>
        <v>1504078.5</v>
      </c>
      <c r="G120" s="21">
        <f>SUM(G122:G124)</f>
        <v>139025.1</v>
      </c>
      <c r="H120" s="21">
        <f>SUM(H122:H124)</f>
        <v>1087036.2</v>
      </c>
      <c r="I120" s="21">
        <v>278017.2</v>
      </c>
      <c r="J120" s="21">
        <f>K120+L120+M120</f>
        <v>302222.8</v>
      </c>
      <c r="K120" s="21">
        <f>SUM(K122:K124)</f>
        <v>20461.599999999999</v>
      </c>
      <c r="L120" s="21">
        <f>SUM(L122:L124)</f>
        <v>175247.4</v>
      </c>
      <c r="M120" s="21">
        <v>106513.8</v>
      </c>
      <c r="N120" s="21">
        <f t="shared" si="128"/>
        <v>1500</v>
      </c>
      <c r="O120" s="21">
        <f>SUM(O122:O123)</f>
        <v>0</v>
      </c>
      <c r="P120" s="21">
        <f t="shared" ref="P120:Q120" si="130">SUM(P122:P123)</f>
        <v>0</v>
      </c>
      <c r="Q120" s="21">
        <f t="shared" si="130"/>
        <v>1500</v>
      </c>
      <c r="R120" s="21">
        <f t="shared" si="129"/>
        <v>0</v>
      </c>
      <c r="S120" s="21">
        <f>SUM(S122:S123)</f>
        <v>0</v>
      </c>
      <c r="T120" s="21">
        <f t="shared" ref="T120:U120" si="131">SUM(T122:T123)</f>
        <v>0</v>
      </c>
      <c r="U120" s="21">
        <f t="shared" si="131"/>
        <v>0</v>
      </c>
      <c r="V120" s="28">
        <f t="shared" si="98"/>
        <v>0.20100000000000001</v>
      </c>
      <c r="X120" s="87"/>
    </row>
    <row r="121" spans="1:101" ht="18.75">
      <c r="A121" s="18"/>
      <c r="B121" s="49" t="s">
        <v>14</v>
      </c>
      <c r="C121" s="50"/>
      <c r="D121" s="50"/>
      <c r="E121" s="50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8"/>
    </row>
    <row r="122" spans="1:101" ht="100.5" customHeight="1">
      <c r="A122" s="18"/>
      <c r="B122" s="52" t="s">
        <v>290</v>
      </c>
      <c r="C122" s="100" t="s">
        <v>174</v>
      </c>
      <c r="D122" s="100" t="s">
        <v>16</v>
      </c>
      <c r="E122" s="25" t="s">
        <v>289</v>
      </c>
      <c r="F122" s="21">
        <f t="shared" si="108"/>
        <v>1087036.2</v>
      </c>
      <c r="G122" s="21"/>
      <c r="H122" s="57">
        <v>1087036.2</v>
      </c>
      <c r="I122" s="21"/>
      <c r="J122" s="21">
        <f>SUM(K122:M122)</f>
        <v>175247.4</v>
      </c>
      <c r="K122" s="21"/>
      <c r="L122" s="57">
        <v>175247.4</v>
      </c>
      <c r="M122" s="21"/>
      <c r="N122" s="21">
        <f t="shared" ref="N122:N125" si="132">O122+P122+Q122</f>
        <v>0</v>
      </c>
      <c r="O122" s="21"/>
      <c r="P122" s="21"/>
      <c r="Q122" s="21"/>
      <c r="R122" s="21">
        <f t="shared" ref="R122:R125" si="133">S122+T122+U122</f>
        <v>0</v>
      </c>
      <c r="S122" s="21"/>
      <c r="T122" s="21"/>
      <c r="U122" s="21"/>
      <c r="V122" s="28">
        <f t="shared" si="98"/>
        <v>0.161</v>
      </c>
    </row>
    <row r="123" spans="1:101" ht="76.5" customHeight="1">
      <c r="A123" s="18"/>
      <c r="B123" s="75" t="s">
        <v>90</v>
      </c>
      <c r="C123" s="25" t="s">
        <v>174</v>
      </c>
      <c r="D123" s="26" t="s">
        <v>16</v>
      </c>
      <c r="E123" s="25" t="s">
        <v>130</v>
      </c>
      <c r="F123" s="21">
        <f t="shared" si="108"/>
        <v>118269.2</v>
      </c>
      <c r="G123" s="57">
        <v>110469.2</v>
      </c>
      <c r="H123" s="57"/>
      <c r="I123" s="57">
        <v>7800</v>
      </c>
      <c r="J123" s="21">
        <f t="shared" ref="J123:J124" si="134">K123+L123+M123</f>
        <v>21373.1</v>
      </c>
      <c r="K123" s="57">
        <v>20461.599999999999</v>
      </c>
      <c r="L123" s="21">
        <f t="shared" ref="L123" si="135">L126</f>
        <v>0</v>
      </c>
      <c r="M123" s="21">
        <v>911.5</v>
      </c>
      <c r="N123" s="21">
        <f t="shared" si="132"/>
        <v>1500</v>
      </c>
      <c r="O123" s="57"/>
      <c r="P123" s="57"/>
      <c r="Q123" s="57">
        <v>1500</v>
      </c>
      <c r="R123" s="21">
        <f t="shared" si="133"/>
        <v>0</v>
      </c>
      <c r="S123" s="57"/>
      <c r="T123" s="57"/>
      <c r="U123" s="57"/>
      <c r="V123" s="28">
        <f t="shared" si="98"/>
        <v>0.18099999999999999</v>
      </c>
    </row>
    <row r="124" spans="1:101" ht="76.5" customHeight="1">
      <c r="A124" s="18"/>
      <c r="B124" s="31" t="s">
        <v>333</v>
      </c>
      <c r="C124" s="25">
        <v>821</v>
      </c>
      <c r="D124" s="26" t="s">
        <v>16</v>
      </c>
      <c r="E124" s="25" t="s">
        <v>334</v>
      </c>
      <c r="F124" s="21">
        <f t="shared" si="108"/>
        <v>28555.9</v>
      </c>
      <c r="G124" s="57">
        <v>28555.9</v>
      </c>
      <c r="H124" s="57"/>
      <c r="I124" s="57"/>
      <c r="J124" s="21">
        <f t="shared" si="134"/>
        <v>0</v>
      </c>
      <c r="K124" s="21"/>
      <c r="L124" s="21"/>
      <c r="M124" s="21"/>
      <c r="N124" s="21"/>
      <c r="O124" s="57"/>
      <c r="P124" s="57"/>
      <c r="Q124" s="57"/>
      <c r="R124" s="21"/>
      <c r="S124" s="57"/>
      <c r="T124" s="57"/>
      <c r="U124" s="57"/>
      <c r="V124" s="28"/>
    </row>
    <row r="125" spans="1:101" ht="39" customHeight="1">
      <c r="A125" s="18" t="s">
        <v>155</v>
      </c>
      <c r="B125" s="38" t="s">
        <v>218</v>
      </c>
      <c r="C125" s="50" t="s">
        <v>12</v>
      </c>
      <c r="D125" s="50" t="s">
        <v>12</v>
      </c>
      <c r="E125" s="50" t="s">
        <v>12</v>
      </c>
      <c r="F125" s="21">
        <f>G125+H125+I125</f>
        <v>91303.2</v>
      </c>
      <c r="G125" s="21">
        <f>G127+G130+G128+G129</f>
        <v>33817.800000000003</v>
      </c>
      <c r="H125" s="21">
        <f t="shared" ref="H125:I125" si="136">H127+H130+H128+H129</f>
        <v>51678.2</v>
      </c>
      <c r="I125" s="21">
        <f t="shared" si="136"/>
        <v>5807.2</v>
      </c>
      <c r="J125" s="21">
        <f>K125+L125+M125</f>
        <v>60.9</v>
      </c>
      <c r="K125" s="21">
        <f>K127+K130+K128+K129</f>
        <v>0</v>
      </c>
      <c r="L125" s="21">
        <f t="shared" ref="L125:M125" si="137">L127+L130+L128+L129</f>
        <v>0</v>
      </c>
      <c r="M125" s="21">
        <f t="shared" si="137"/>
        <v>60.9</v>
      </c>
      <c r="N125" s="21">
        <f t="shared" si="132"/>
        <v>13019.1</v>
      </c>
      <c r="O125" s="21">
        <f>O127+O130+O128+O129</f>
        <v>12814.9</v>
      </c>
      <c r="P125" s="21">
        <f t="shared" ref="P125:Q125" si="138">P127+P130+P128+P129</f>
        <v>0</v>
      </c>
      <c r="Q125" s="21">
        <f t="shared" si="138"/>
        <v>204.2</v>
      </c>
      <c r="R125" s="21">
        <f t="shared" si="133"/>
        <v>13019.1</v>
      </c>
      <c r="S125" s="21">
        <f>S127+S130+S128+S129</f>
        <v>12814.9</v>
      </c>
      <c r="T125" s="21">
        <f t="shared" ref="T125:U125" si="139">T127+T130+T128+T129</f>
        <v>0</v>
      </c>
      <c r="U125" s="21">
        <f t="shared" si="139"/>
        <v>204.2</v>
      </c>
      <c r="V125" s="28">
        <f t="shared" si="98"/>
        <v>1E-3</v>
      </c>
    </row>
    <row r="126" spans="1:101" ht="18.75">
      <c r="A126" s="29"/>
      <c r="B126" s="49" t="s">
        <v>14</v>
      </c>
      <c r="C126" s="23"/>
      <c r="D126" s="32"/>
      <c r="E126" s="23"/>
      <c r="F126" s="21"/>
      <c r="G126" s="57"/>
      <c r="H126" s="57"/>
      <c r="I126" s="57"/>
      <c r="J126" s="21"/>
      <c r="K126" s="21"/>
      <c r="L126" s="57"/>
      <c r="M126" s="57"/>
      <c r="N126" s="21"/>
      <c r="O126" s="57"/>
      <c r="P126" s="57"/>
      <c r="Q126" s="57"/>
      <c r="R126" s="21"/>
      <c r="S126" s="57"/>
      <c r="T126" s="57"/>
      <c r="U126" s="57"/>
      <c r="V126" s="28"/>
    </row>
    <row r="127" spans="1:101" ht="88.5" customHeight="1">
      <c r="A127" s="29"/>
      <c r="B127" s="31" t="s">
        <v>131</v>
      </c>
      <c r="C127" s="25" t="s">
        <v>195</v>
      </c>
      <c r="D127" s="26" t="s">
        <v>68</v>
      </c>
      <c r="E127" s="63" t="s">
        <v>158</v>
      </c>
      <c r="F127" s="21">
        <f>G127+H127+I127</f>
        <v>0</v>
      </c>
      <c r="G127" s="57">
        <v>0</v>
      </c>
      <c r="H127" s="57"/>
      <c r="I127" s="57"/>
      <c r="J127" s="21">
        <f>K127+L127+M127</f>
        <v>0</v>
      </c>
      <c r="K127" s="57">
        <v>0</v>
      </c>
      <c r="L127" s="57">
        <v>0</v>
      </c>
      <c r="M127" s="57">
        <v>0</v>
      </c>
      <c r="N127" s="21">
        <f t="shared" ref="N127:N130" si="140">O127+P127+Q127</f>
        <v>0</v>
      </c>
      <c r="O127" s="57">
        <v>0</v>
      </c>
      <c r="P127" s="57"/>
      <c r="Q127" s="57"/>
      <c r="R127" s="21">
        <f t="shared" ref="R127:R130" si="141">S127+T127+U127</f>
        <v>0</v>
      </c>
      <c r="S127" s="57">
        <v>0</v>
      </c>
      <c r="T127" s="57"/>
      <c r="U127" s="57"/>
      <c r="V127" s="28" t="e">
        <f t="shared" si="98"/>
        <v>#DIV/0!</v>
      </c>
    </row>
    <row r="128" spans="1:101" ht="83.25" customHeight="1">
      <c r="A128" s="29"/>
      <c r="B128" s="31" t="s">
        <v>338</v>
      </c>
      <c r="C128" s="25" t="s">
        <v>195</v>
      </c>
      <c r="D128" s="26" t="s">
        <v>68</v>
      </c>
      <c r="E128" s="63" t="s">
        <v>337</v>
      </c>
      <c r="F128" s="21">
        <f>G128+H128+I128</f>
        <v>13361.5</v>
      </c>
      <c r="G128" s="57">
        <v>12814.9</v>
      </c>
      <c r="H128" s="57"/>
      <c r="I128" s="57">
        <v>546.6</v>
      </c>
      <c r="J128" s="21">
        <f>K128+L128+M128</f>
        <v>60.9</v>
      </c>
      <c r="K128" s="57"/>
      <c r="L128" s="57"/>
      <c r="M128" s="57">
        <v>60.9</v>
      </c>
      <c r="N128" s="21">
        <f t="shared" si="140"/>
        <v>13019.1</v>
      </c>
      <c r="O128" s="57">
        <v>12814.9</v>
      </c>
      <c r="P128" s="57"/>
      <c r="Q128" s="57">
        <v>204.2</v>
      </c>
      <c r="R128" s="21">
        <f t="shared" si="141"/>
        <v>13019.1</v>
      </c>
      <c r="S128" s="57">
        <v>12814.9</v>
      </c>
      <c r="T128" s="57"/>
      <c r="U128" s="57">
        <v>204.2</v>
      </c>
      <c r="V128" s="28">
        <f t="shared" si="98"/>
        <v>5.0000000000000001E-3</v>
      </c>
    </row>
    <row r="129" spans="1:101" ht="83.25" customHeight="1">
      <c r="A129" s="29"/>
      <c r="B129" s="31" t="s">
        <v>413</v>
      </c>
      <c r="C129" s="25" t="s">
        <v>195</v>
      </c>
      <c r="D129" s="100" t="s">
        <v>68</v>
      </c>
      <c r="E129" s="63" t="s">
        <v>412</v>
      </c>
      <c r="F129" s="21">
        <f>G129+H129+I129</f>
        <v>0</v>
      </c>
      <c r="G129" s="57">
        <v>0</v>
      </c>
      <c r="H129" s="57"/>
      <c r="I129" s="57"/>
      <c r="J129" s="21"/>
      <c r="K129" s="21"/>
      <c r="L129" s="21"/>
      <c r="M129" s="21"/>
      <c r="N129" s="21"/>
      <c r="O129" s="57"/>
      <c r="P129" s="57"/>
      <c r="Q129" s="57"/>
      <c r="R129" s="21"/>
      <c r="S129" s="57"/>
      <c r="T129" s="57"/>
      <c r="U129" s="57"/>
      <c r="V129" s="28" t="e">
        <f t="shared" si="98"/>
        <v>#DIV/0!</v>
      </c>
    </row>
    <row r="130" spans="1:101" ht="92.25" customHeight="1">
      <c r="A130" s="29"/>
      <c r="B130" s="31" t="s">
        <v>264</v>
      </c>
      <c r="C130" s="25" t="s">
        <v>195</v>
      </c>
      <c r="D130" s="26" t="s">
        <v>68</v>
      </c>
      <c r="E130" s="25" t="s">
        <v>263</v>
      </c>
      <c r="F130" s="21">
        <f t="shared" si="108"/>
        <v>77941.7</v>
      </c>
      <c r="G130" s="57">
        <v>21002.9</v>
      </c>
      <c r="H130" s="57">
        <v>51678.2</v>
      </c>
      <c r="I130" s="57">
        <v>5260.6</v>
      </c>
      <c r="J130" s="21">
        <f>K130+L130+M130</f>
        <v>0</v>
      </c>
      <c r="K130" s="57">
        <v>0</v>
      </c>
      <c r="L130" s="57">
        <v>0</v>
      </c>
      <c r="M130" s="57">
        <v>0</v>
      </c>
      <c r="N130" s="21">
        <f t="shared" si="140"/>
        <v>0</v>
      </c>
      <c r="O130" s="57"/>
      <c r="P130" s="57">
        <v>0</v>
      </c>
      <c r="Q130" s="57"/>
      <c r="R130" s="21">
        <f t="shared" si="141"/>
        <v>0</v>
      </c>
      <c r="S130" s="57"/>
      <c r="T130" s="57"/>
      <c r="U130" s="57"/>
      <c r="V130" s="28">
        <f t="shared" si="98"/>
        <v>0</v>
      </c>
    </row>
    <row r="131" spans="1:101" s="53" customFormat="1" ht="21" customHeight="1">
      <c r="A131" s="13" t="s">
        <v>64</v>
      </c>
      <c r="B131" s="14" t="s">
        <v>65</v>
      </c>
      <c r="C131" s="15" t="s">
        <v>12</v>
      </c>
      <c r="D131" s="15" t="s">
        <v>12</v>
      </c>
      <c r="E131" s="15" t="s">
        <v>12</v>
      </c>
      <c r="F131" s="35">
        <f t="shared" si="108"/>
        <v>991348.3</v>
      </c>
      <c r="G131" s="35">
        <f>G132+G135+G141+G145</f>
        <v>722189.3</v>
      </c>
      <c r="H131" s="35">
        <f t="shared" ref="H131:I131" si="142">H132+H135+H141+H145</f>
        <v>235618</v>
      </c>
      <c r="I131" s="35">
        <f t="shared" si="142"/>
        <v>33541</v>
      </c>
      <c r="J131" s="35">
        <f>K131+L131+M131</f>
        <v>6806</v>
      </c>
      <c r="K131" s="35">
        <f>K132+K135+K141+K145</f>
        <v>0</v>
      </c>
      <c r="L131" s="35">
        <f t="shared" ref="L131:M131" si="143">L132+L135+L141+L145</f>
        <v>6806</v>
      </c>
      <c r="M131" s="35">
        <f t="shared" si="143"/>
        <v>0</v>
      </c>
      <c r="N131" s="35">
        <f t="shared" ref="N131" si="144">O131+P131+Q131</f>
        <v>1076017.3</v>
      </c>
      <c r="O131" s="35">
        <f>O132+O135+O141+O145</f>
        <v>1049504.8</v>
      </c>
      <c r="P131" s="35">
        <f t="shared" ref="P131:Q131" si="145">P132+P135+P141+P145</f>
        <v>26512.5</v>
      </c>
      <c r="Q131" s="35">
        <f t="shared" si="145"/>
        <v>0</v>
      </c>
      <c r="R131" s="35">
        <f t="shared" ref="R131" si="146">S131+T131+U131</f>
        <v>966336.9</v>
      </c>
      <c r="S131" s="35">
        <f>S132+S135+S141+S145</f>
        <v>932076.4</v>
      </c>
      <c r="T131" s="35">
        <f t="shared" ref="T131:U131" si="147">T132+T135+T141+T145</f>
        <v>34260.5</v>
      </c>
      <c r="U131" s="35">
        <f t="shared" si="147"/>
        <v>0</v>
      </c>
      <c r="V131" s="36">
        <f t="shared" si="98"/>
        <v>7.0000000000000001E-3</v>
      </c>
      <c r="W131" s="86"/>
      <c r="X131" s="88"/>
      <c r="Y131" s="86"/>
      <c r="Z131" s="86"/>
      <c r="AA131" s="86"/>
      <c r="AB131" s="86"/>
      <c r="AC131" s="86"/>
      <c r="AD131" s="86"/>
      <c r="AE131" s="86"/>
      <c r="AF131" s="86"/>
      <c r="AG131" s="86"/>
      <c r="AH131" s="86"/>
      <c r="AI131" s="86"/>
      <c r="AJ131" s="86"/>
      <c r="AK131" s="86"/>
      <c r="AL131" s="86"/>
      <c r="AM131" s="86"/>
      <c r="AN131" s="86"/>
      <c r="AO131" s="86"/>
      <c r="AP131" s="86"/>
      <c r="AQ131" s="86"/>
      <c r="AR131" s="86"/>
      <c r="AS131" s="86"/>
      <c r="AT131" s="86"/>
      <c r="AU131" s="86"/>
      <c r="AV131" s="86"/>
      <c r="AW131" s="86"/>
      <c r="AX131" s="86"/>
      <c r="AY131" s="86"/>
      <c r="AZ131" s="86"/>
      <c r="BA131" s="86"/>
      <c r="BB131" s="86"/>
      <c r="BC131" s="86"/>
      <c r="BD131" s="86"/>
      <c r="BE131" s="86"/>
      <c r="BF131" s="86"/>
      <c r="BG131" s="86"/>
      <c r="BH131" s="86"/>
      <c r="BI131" s="86"/>
      <c r="BJ131" s="86"/>
      <c r="BK131" s="86"/>
      <c r="BL131" s="86"/>
      <c r="BM131" s="86"/>
      <c r="BN131" s="86"/>
      <c r="BO131" s="86"/>
      <c r="BP131" s="86"/>
      <c r="BQ131" s="86"/>
      <c r="BR131" s="86"/>
      <c r="BS131" s="86"/>
      <c r="BT131" s="86"/>
      <c r="BU131" s="86"/>
      <c r="BV131" s="86"/>
      <c r="BW131" s="86"/>
      <c r="BX131" s="86"/>
      <c r="BY131" s="86"/>
      <c r="BZ131" s="86"/>
      <c r="CA131" s="86"/>
      <c r="CB131" s="86"/>
      <c r="CC131" s="86"/>
      <c r="CD131" s="86"/>
      <c r="CE131" s="86"/>
      <c r="CF131" s="86"/>
      <c r="CG131" s="86"/>
      <c r="CH131" s="86"/>
      <c r="CI131" s="86"/>
      <c r="CJ131" s="86"/>
      <c r="CK131" s="86"/>
      <c r="CL131" s="86"/>
      <c r="CM131" s="86"/>
      <c r="CN131" s="86"/>
      <c r="CO131" s="86"/>
      <c r="CP131" s="86"/>
      <c r="CQ131" s="86"/>
      <c r="CR131" s="86"/>
      <c r="CS131" s="86"/>
      <c r="CT131" s="86"/>
      <c r="CU131" s="86"/>
      <c r="CV131" s="86"/>
      <c r="CW131" s="86"/>
    </row>
    <row r="132" spans="1:101" ht="37.5" customHeight="1">
      <c r="A132" s="18" t="s">
        <v>66</v>
      </c>
      <c r="B132" s="38" t="s">
        <v>196</v>
      </c>
      <c r="C132" s="20" t="s">
        <v>12</v>
      </c>
      <c r="D132" s="20" t="s">
        <v>12</v>
      </c>
      <c r="E132" s="20" t="s">
        <v>12</v>
      </c>
      <c r="F132" s="21">
        <f t="shared" ref="F132:F187" si="148">G132+H132+I132</f>
        <v>26354.6</v>
      </c>
      <c r="G132" s="21">
        <f>G134</f>
        <v>0</v>
      </c>
      <c r="H132" s="21">
        <f t="shared" ref="H132:I132" si="149">H134</f>
        <v>26354.6</v>
      </c>
      <c r="I132" s="21">
        <f t="shared" si="149"/>
        <v>0</v>
      </c>
      <c r="J132" s="21">
        <f t="shared" ref="J132" si="150">K132+L132+M132</f>
        <v>6806</v>
      </c>
      <c r="K132" s="21">
        <f>K134</f>
        <v>0</v>
      </c>
      <c r="L132" s="21">
        <f>L134</f>
        <v>6806</v>
      </c>
      <c r="M132" s="21">
        <f t="shared" ref="M132" si="151">+M134</f>
        <v>0</v>
      </c>
      <c r="N132" s="21">
        <f t="shared" ref="N132" si="152">O132+P132+Q132</f>
        <v>0</v>
      </c>
      <c r="O132" s="21">
        <f>O134</f>
        <v>0</v>
      </c>
      <c r="P132" s="21">
        <f t="shared" ref="P132:Q132" si="153">P134</f>
        <v>0</v>
      </c>
      <c r="Q132" s="21">
        <f t="shared" si="153"/>
        <v>0</v>
      </c>
      <c r="R132" s="21">
        <f t="shared" ref="R132" si="154">S132+T132+U132</f>
        <v>0</v>
      </c>
      <c r="S132" s="21">
        <f>S134</f>
        <v>0</v>
      </c>
      <c r="T132" s="21">
        <f t="shared" ref="T132:U132" si="155">T134</f>
        <v>0</v>
      </c>
      <c r="U132" s="21">
        <f t="shared" si="155"/>
        <v>0</v>
      </c>
      <c r="V132" s="28">
        <f t="shared" si="98"/>
        <v>0.25800000000000001</v>
      </c>
    </row>
    <row r="133" spans="1:101" ht="21" customHeight="1">
      <c r="A133" s="29"/>
      <c r="B133" s="30" t="s">
        <v>14</v>
      </c>
      <c r="C133" s="23"/>
      <c r="D133" s="23"/>
      <c r="E133" s="23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8"/>
    </row>
    <row r="134" spans="1:101" ht="86.25" customHeight="1">
      <c r="A134" s="29"/>
      <c r="B134" s="31" t="s">
        <v>265</v>
      </c>
      <c r="C134" s="25" t="s">
        <v>235</v>
      </c>
      <c r="D134" s="26" t="s">
        <v>69</v>
      </c>
      <c r="E134" s="63" t="s">
        <v>266</v>
      </c>
      <c r="F134" s="21">
        <f t="shared" si="148"/>
        <v>26354.6</v>
      </c>
      <c r="G134" s="57">
        <v>0</v>
      </c>
      <c r="H134" s="57">
        <v>26354.6</v>
      </c>
      <c r="I134" s="21"/>
      <c r="J134" s="21">
        <f t="shared" ref="J134:J137" si="156">K134+L134+M134</f>
        <v>6806</v>
      </c>
      <c r="K134" s="57">
        <v>0</v>
      </c>
      <c r="L134" s="57">
        <v>6806</v>
      </c>
      <c r="M134" s="21"/>
      <c r="N134" s="21">
        <f t="shared" ref="N134:N135" si="157">O134+P134+Q134</f>
        <v>0</v>
      </c>
      <c r="O134" s="21"/>
      <c r="P134" s="57">
        <v>0</v>
      </c>
      <c r="Q134" s="21"/>
      <c r="R134" s="21">
        <f t="shared" ref="R134:R135" si="158">S134+T134+U134</f>
        <v>0</v>
      </c>
      <c r="S134" s="21"/>
      <c r="T134" s="57"/>
      <c r="U134" s="57"/>
      <c r="V134" s="28">
        <f t="shared" si="98"/>
        <v>0.25800000000000001</v>
      </c>
    </row>
    <row r="135" spans="1:101" s="5" customFormat="1" ht="21" customHeight="1">
      <c r="A135" s="18" t="s">
        <v>67</v>
      </c>
      <c r="B135" s="38" t="s">
        <v>119</v>
      </c>
      <c r="C135" s="50" t="s">
        <v>12</v>
      </c>
      <c r="D135" s="6" t="s">
        <v>12</v>
      </c>
      <c r="E135" s="50" t="s">
        <v>12</v>
      </c>
      <c r="F135" s="21">
        <f t="shared" si="148"/>
        <v>328051</v>
      </c>
      <c r="G135" s="21">
        <f>G138+G137+G140+G139</f>
        <v>100623</v>
      </c>
      <c r="H135" s="21">
        <f t="shared" ref="H135:I135" si="159">H138+H137+H140+H139</f>
        <v>193887</v>
      </c>
      <c r="I135" s="21">
        <f t="shared" si="159"/>
        <v>33541</v>
      </c>
      <c r="J135" s="21">
        <f>K135+L135+M135</f>
        <v>0</v>
      </c>
      <c r="K135" s="21">
        <f>K138+K137+K140+K139</f>
        <v>0</v>
      </c>
      <c r="L135" s="21">
        <f t="shared" ref="L135:M135" si="160">L138+L137+L140+L139</f>
        <v>0</v>
      </c>
      <c r="M135" s="21">
        <f t="shared" si="160"/>
        <v>0</v>
      </c>
      <c r="N135" s="21">
        <f t="shared" si="157"/>
        <v>0</v>
      </c>
      <c r="O135" s="21">
        <f>O138+O137+O140+O139</f>
        <v>0</v>
      </c>
      <c r="P135" s="21">
        <f t="shared" ref="P135:Q135" si="161">P138+P137+P140+P139</f>
        <v>0</v>
      </c>
      <c r="Q135" s="21">
        <f t="shared" si="161"/>
        <v>0</v>
      </c>
      <c r="R135" s="21">
        <f t="shared" si="158"/>
        <v>0</v>
      </c>
      <c r="S135" s="21">
        <f>S138+S137+S140+S139</f>
        <v>0</v>
      </c>
      <c r="T135" s="21">
        <f t="shared" ref="T135:U135" si="162">T138+T137+T140+T139</f>
        <v>0</v>
      </c>
      <c r="U135" s="21">
        <f t="shared" si="162"/>
        <v>0</v>
      </c>
      <c r="V135" s="28">
        <f t="shared" si="98"/>
        <v>0</v>
      </c>
      <c r="W135" s="86"/>
      <c r="X135" s="86"/>
      <c r="Y135" s="86"/>
      <c r="Z135" s="86"/>
      <c r="AA135" s="86"/>
      <c r="AB135" s="86"/>
      <c r="AC135" s="86"/>
      <c r="AD135" s="86"/>
      <c r="AE135" s="86"/>
      <c r="AF135" s="86"/>
      <c r="AG135" s="86"/>
      <c r="AH135" s="86"/>
      <c r="AI135" s="86"/>
      <c r="AJ135" s="86"/>
      <c r="AK135" s="86"/>
      <c r="AL135" s="86"/>
      <c r="AM135" s="86"/>
      <c r="AN135" s="86"/>
      <c r="AO135" s="86"/>
      <c r="AP135" s="86"/>
      <c r="AQ135" s="86"/>
      <c r="AR135" s="86"/>
      <c r="AS135" s="86"/>
      <c r="AT135" s="86"/>
      <c r="AU135" s="86"/>
      <c r="AV135" s="86"/>
      <c r="AW135" s="86"/>
      <c r="AX135" s="86"/>
      <c r="AY135" s="86"/>
      <c r="AZ135" s="86"/>
      <c r="BA135" s="86"/>
      <c r="BB135" s="86"/>
      <c r="BC135" s="86"/>
      <c r="BD135" s="86"/>
      <c r="BE135" s="86"/>
      <c r="BF135" s="86"/>
      <c r="BG135" s="86"/>
      <c r="BH135" s="86"/>
      <c r="BI135" s="86"/>
      <c r="BJ135" s="86"/>
      <c r="BK135" s="86"/>
      <c r="BL135" s="86"/>
      <c r="BM135" s="86"/>
      <c r="BN135" s="86"/>
      <c r="BO135" s="86"/>
      <c r="BP135" s="86"/>
      <c r="BQ135" s="86"/>
      <c r="BR135" s="86"/>
      <c r="BS135" s="86"/>
      <c r="BT135" s="86"/>
      <c r="BU135" s="86"/>
      <c r="BV135" s="86"/>
      <c r="BW135" s="86"/>
      <c r="BX135" s="86"/>
      <c r="BY135" s="86"/>
      <c r="BZ135" s="86"/>
      <c r="CA135" s="86"/>
      <c r="CB135" s="86"/>
      <c r="CC135" s="86"/>
      <c r="CD135" s="86"/>
      <c r="CE135" s="86"/>
      <c r="CF135" s="86"/>
      <c r="CG135" s="86"/>
      <c r="CH135" s="86"/>
      <c r="CI135" s="86"/>
      <c r="CJ135" s="86"/>
      <c r="CK135" s="86"/>
      <c r="CL135" s="86"/>
      <c r="CM135" s="86"/>
      <c r="CN135" s="86"/>
      <c r="CO135" s="86"/>
      <c r="CP135" s="86"/>
      <c r="CQ135" s="86"/>
      <c r="CR135" s="86"/>
      <c r="CS135" s="86"/>
      <c r="CT135" s="86"/>
      <c r="CU135" s="86"/>
      <c r="CV135" s="86"/>
      <c r="CW135" s="86"/>
    </row>
    <row r="136" spans="1:101" ht="21" customHeight="1">
      <c r="A136" s="29"/>
      <c r="B136" s="30" t="s">
        <v>14</v>
      </c>
      <c r="C136" s="23"/>
      <c r="D136" s="32"/>
      <c r="E136" s="23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8"/>
    </row>
    <row r="137" spans="1:101" ht="84.75" customHeight="1">
      <c r="A137" s="29"/>
      <c r="B137" s="49" t="s">
        <v>267</v>
      </c>
      <c r="C137" s="23" t="s">
        <v>235</v>
      </c>
      <c r="D137" s="32" t="s">
        <v>69</v>
      </c>
      <c r="E137" s="25" t="s">
        <v>268</v>
      </c>
      <c r="F137" s="21">
        <f t="shared" si="148"/>
        <v>0</v>
      </c>
      <c r="G137" s="57">
        <v>0</v>
      </c>
      <c r="H137" s="21"/>
      <c r="I137" s="21">
        <v>0</v>
      </c>
      <c r="J137" s="21">
        <f t="shared" si="156"/>
        <v>0</v>
      </c>
      <c r="K137" s="21"/>
      <c r="L137" s="21"/>
      <c r="M137" s="21">
        <v>0</v>
      </c>
      <c r="N137" s="21">
        <f t="shared" ref="N137:N149" si="163">O137+P137+Q137</f>
        <v>0</v>
      </c>
      <c r="O137" s="57">
        <v>0</v>
      </c>
      <c r="P137" s="21"/>
      <c r="Q137" s="21">
        <v>0</v>
      </c>
      <c r="R137" s="21">
        <f t="shared" ref="R137:R149" si="164">S137+T137+U137</f>
        <v>0</v>
      </c>
      <c r="S137" s="21"/>
      <c r="T137" s="21"/>
      <c r="U137" s="21"/>
      <c r="V137" s="28" t="e">
        <f t="shared" si="98"/>
        <v>#DIV/0!</v>
      </c>
    </row>
    <row r="138" spans="1:101" ht="90.75" customHeight="1">
      <c r="A138" s="29"/>
      <c r="B138" s="31" t="s">
        <v>120</v>
      </c>
      <c r="C138" s="25" t="s">
        <v>235</v>
      </c>
      <c r="D138" s="26" t="s">
        <v>69</v>
      </c>
      <c r="E138" s="25" t="s">
        <v>234</v>
      </c>
      <c r="F138" s="21">
        <f>G138+H138+I138</f>
        <v>229976.6</v>
      </c>
      <c r="G138" s="57">
        <v>28971.7</v>
      </c>
      <c r="H138" s="57">
        <v>193887</v>
      </c>
      <c r="I138" s="57">
        <v>7117.9</v>
      </c>
      <c r="J138" s="21">
        <f t="shared" ref="J138:J155" si="165">K138+L138+M138</f>
        <v>0</v>
      </c>
      <c r="K138" s="57">
        <v>0</v>
      </c>
      <c r="L138" s="57">
        <v>0</v>
      </c>
      <c r="M138" s="57">
        <v>0</v>
      </c>
      <c r="N138" s="21">
        <f t="shared" si="163"/>
        <v>0</v>
      </c>
      <c r="O138" s="57">
        <v>0</v>
      </c>
      <c r="P138" s="57">
        <v>0</v>
      </c>
      <c r="Q138" s="57">
        <v>0</v>
      </c>
      <c r="R138" s="21">
        <f t="shared" si="164"/>
        <v>0</v>
      </c>
      <c r="S138" s="57"/>
      <c r="T138" s="57"/>
      <c r="U138" s="57"/>
      <c r="V138" s="28">
        <f t="shared" si="98"/>
        <v>0</v>
      </c>
    </row>
    <row r="139" spans="1:101" ht="90.75" customHeight="1">
      <c r="A139" s="29"/>
      <c r="B139" s="31" t="s">
        <v>388</v>
      </c>
      <c r="C139" s="25" t="s">
        <v>235</v>
      </c>
      <c r="D139" s="100" t="s">
        <v>69</v>
      </c>
      <c r="E139" s="25" t="s">
        <v>387</v>
      </c>
      <c r="F139" s="21">
        <f>G139+H139+I139</f>
        <v>98074.4</v>
      </c>
      <c r="G139" s="57">
        <v>71651.3</v>
      </c>
      <c r="H139" s="57"/>
      <c r="I139" s="57">
        <v>26423.1</v>
      </c>
      <c r="J139" s="21">
        <f t="shared" si="165"/>
        <v>0</v>
      </c>
      <c r="K139" s="57"/>
      <c r="L139" s="57"/>
      <c r="M139" s="57"/>
      <c r="N139" s="21">
        <f t="shared" si="163"/>
        <v>0</v>
      </c>
      <c r="O139" s="57"/>
      <c r="P139" s="57"/>
      <c r="Q139" s="57"/>
      <c r="R139" s="21"/>
      <c r="S139" s="57"/>
      <c r="T139" s="57"/>
      <c r="U139" s="57"/>
      <c r="V139" s="28">
        <f t="shared" si="98"/>
        <v>0</v>
      </c>
    </row>
    <row r="140" spans="1:101" ht="90" customHeight="1">
      <c r="A140" s="29"/>
      <c r="B140" s="31" t="s">
        <v>330</v>
      </c>
      <c r="C140" s="25" t="s">
        <v>235</v>
      </c>
      <c r="D140" s="26" t="s">
        <v>69</v>
      </c>
      <c r="E140" s="25" t="s">
        <v>329</v>
      </c>
      <c r="F140" s="21">
        <f>G140+H140+I140</f>
        <v>0</v>
      </c>
      <c r="G140" s="57">
        <v>0</v>
      </c>
      <c r="H140" s="57"/>
      <c r="I140" s="57">
        <v>0</v>
      </c>
      <c r="J140" s="21">
        <f t="shared" si="165"/>
        <v>0</v>
      </c>
      <c r="K140" s="57">
        <v>0</v>
      </c>
      <c r="L140" s="57"/>
      <c r="M140" s="57"/>
      <c r="N140" s="21">
        <f t="shared" si="163"/>
        <v>0</v>
      </c>
      <c r="O140" s="57">
        <v>0</v>
      </c>
      <c r="P140" s="57"/>
      <c r="Q140" s="57"/>
      <c r="R140" s="21">
        <f t="shared" si="164"/>
        <v>0</v>
      </c>
      <c r="S140" s="57"/>
      <c r="T140" s="57"/>
      <c r="U140" s="57"/>
      <c r="V140" s="28" t="e">
        <f t="shared" si="98"/>
        <v>#DIV/0!</v>
      </c>
    </row>
    <row r="141" spans="1:101" ht="39.75" customHeight="1">
      <c r="A141" s="18" t="s">
        <v>291</v>
      </c>
      <c r="B141" s="38" t="s">
        <v>292</v>
      </c>
      <c r="C141" s="20" t="s">
        <v>12</v>
      </c>
      <c r="D141" s="65" t="s">
        <v>12</v>
      </c>
      <c r="E141" s="20" t="s">
        <v>12</v>
      </c>
      <c r="F141" s="21">
        <f t="shared" ref="F141" si="166">G141+H141+I141</f>
        <v>15376.4</v>
      </c>
      <c r="G141" s="21">
        <f>G144+G143</f>
        <v>0</v>
      </c>
      <c r="H141" s="21">
        <f t="shared" ref="H141" si="167">H144+H143</f>
        <v>15376.4</v>
      </c>
      <c r="I141" s="21">
        <f>I144+I143</f>
        <v>0</v>
      </c>
      <c r="J141" s="21">
        <f t="shared" si="165"/>
        <v>0</v>
      </c>
      <c r="K141" s="21">
        <f>K143+K144</f>
        <v>0</v>
      </c>
      <c r="L141" s="21">
        <f t="shared" ref="L141:M141" si="168">L143+L144</f>
        <v>0</v>
      </c>
      <c r="M141" s="21">
        <f t="shared" si="168"/>
        <v>0</v>
      </c>
      <c r="N141" s="21">
        <f t="shared" si="163"/>
        <v>26512.5</v>
      </c>
      <c r="O141" s="21">
        <f>O144+O143</f>
        <v>0</v>
      </c>
      <c r="P141" s="21">
        <f t="shared" ref="P141:Q141" si="169">P144+P143</f>
        <v>26512.5</v>
      </c>
      <c r="Q141" s="21">
        <f t="shared" si="169"/>
        <v>0</v>
      </c>
      <c r="R141" s="21">
        <f t="shared" si="164"/>
        <v>34260.5</v>
      </c>
      <c r="S141" s="21">
        <f>S144+S143</f>
        <v>0</v>
      </c>
      <c r="T141" s="21">
        <f t="shared" ref="T141:U141" si="170">T144+T143</f>
        <v>34260.5</v>
      </c>
      <c r="U141" s="21">
        <f t="shared" si="170"/>
        <v>0</v>
      </c>
      <c r="V141" s="28">
        <f t="shared" si="98"/>
        <v>0</v>
      </c>
    </row>
    <row r="142" spans="1:101" ht="21" customHeight="1">
      <c r="A142" s="29"/>
      <c r="B142" s="30" t="s">
        <v>14</v>
      </c>
      <c r="C142" s="25"/>
      <c r="D142" s="26"/>
      <c r="E142" s="25"/>
      <c r="F142" s="21"/>
      <c r="G142" s="57"/>
      <c r="H142" s="57"/>
      <c r="I142" s="57"/>
      <c r="J142" s="21"/>
      <c r="K142" s="57"/>
      <c r="L142" s="57"/>
      <c r="M142" s="57"/>
      <c r="N142" s="21"/>
      <c r="O142" s="57"/>
      <c r="P142" s="57"/>
      <c r="Q142" s="57"/>
      <c r="R142" s="21"/>
      <c r="S142" s="57"/>
      <c r="T142" s="57"/>
      <c r="U142" s="57"/>
      <c r="V142" s="28"/>
    </row>
    <row r="143" spans="1:101" ht="55.5" customHeight="1">
      <c r="A143" s="29"/>
      <c r="B143" s="31" t="s">
        <v>295</v>
      </c>
      <c r="C143" s="25" t="s">
        <v>297</v>
      </c>
      <c r="D143" s="26" t="s">
        <v>298</v>
      </c>
      <c r="E143" s="25" t="s">
        <v>293</v>
      </c>
      <c r="F143" s="21">
        <f t="shared" si="148"/>
        <v>3440.7</v>
      </c>
      <c r="G143" s="57"/>
      <c r="H143" s="57">
        <v>3440.7</v>
      </c>
      <c r="I143" s="57"/>
      <c r="J143" s="21">
        <f t="shared" si="165"/>
        <v>0</v>
      </c>
      <c r="K143" s="57"/>
      <c r="L143" s="57">
        <v>0</v>
      </c>
      <c r="M143" s="57"/>
      <c r="N143" s="21">
        <f t="shared" ref="N143:N147" si="171">O143+P143+Q143</f>
        <v>3675</v>
      </c>
      <c r="O143" s="57"/>
      <c r="P143" s="57">
        <v>3675</v>
      </c>
      <c r="Q143" s="57"/>
      <c r="R143" s="21">
        <f t="shared" ref="R143:R147" si="172">S143+T143+U143</f>
        <v>3753.5</v>
      </c>
      <c r="S143" s="57"/>
      <c r="T143" s="57">
        <v>3753.5</v>
      </c>
      <c r="U143" s="57"/>
      <c r="V143" s="28">
        <f t="shared" si="98"/>
        <v>0</v>
      </c>
    </row>
    <row r="144" spans="1:101" ht="102.75" customHeight="1">
      <c r="A144" s="29"/>
      <c r="B144" s="31" t="s">
        <v>296</v>
      </c>
      <c r="C144" s="25" t="s">
        <v>297</v>
      </c>
      <c r="D144" s="26" t="s">
        <v>298</v>
      </c>
      <c r="E144" s="25" t="s">
        <v>294</v>
      </c>
      <c r="F144" s="21">
        <f t="shared" si="148"/>
        <v>11935.7</v>
      </c>
      <c r="G144" s="57"/>
      <c r="H144" s="57">
        <v>11935.7</v>
      </c>
      <c r="I144" s="57"/>
      <c r="J144" s="21">
        <f t="shared" si="165"/>
        <v>0</v>
      </c>
      <c r="K144" s="57"/>
      <c r="L144" s="57">
        <v>0</v>
      </c>
      <c r="M144" s="57"/>
      <c r="N144" s="21">
        <f t="shared" si="171"/>
        <v>22837.5</v>
      </c>
      <c r="O144" s="57"/>
      <c r="P144" s="57">
        <v>22837.5</v>
      </c>
      <c r="Q144" s="57"/>
      <c r="R144" s="21">
        <f t="shared" si="172"/>
        <v>30507</v>
      </c>
      <c r="S144" s="57"/>
      <c r="T144" s="57">
        <v>30507</v>
      </c>
      <c r="U144" s="57"/>
      <c r="V144" s="28">
        <f t="shared" si="98"/>
        <v>0</v>
      </c>
    </row>
    <row r="145" spans="1:101" s="104" customFormat="1" ht="57.75" customHeight="1">
      <c r="A145" s="18" t="s">
        <v>389</v>
      </c>
      <c r="B145" s="103" t="s">
        <v>390</v>
      </c>
      <c r="C145" s="20" t="s">
        <v>12</v>
      </c>
      <c r="D145" s="65" t="s">
        <v>12</v>
      </c>
      <c r="E145" s="20" t="s">
        <v>12</v>
      </c>
      <c r="F145" s="21">
        <f t="shared" si="148"/>
        <v>621566.30000000005</v>
      </c>
      <c r="G145" s="21">
        <f>G147</f>
        <v>621566.30000000005</v>
      </c>
      <c r="H145" s="21">
        <f t="shared" ref="H145:I145" si="173">H147</f>
        <v>0</v>
      </c>
      <c r="I145" s="21">
        <f t="shared" si="173"/>
        <v>0</v>
      </c>
      <c r="J145" s="21">
        <f t="shared" si="165"/>
        <v>0</v>
      </c>
      <c r="K145" s="21">
        <f>K147</f>
        <v>0</v>
      </c>
      <c r="L145" s="21">
        <f t="shared" ref="L145:M145" si="174">L147</f>
        <v>0</v>
      </c>
      <c r="M145" s="21">
        <f t="shared" si="174"/>
        <v>0</v>
      </c>
      <c r="N145" s="21">
        <f t="shared" si="171"/>
        <v>1049504.8</v>
      </c>
      <c r="O145" s="21">
        <f>O147</f>
        <v>1049504.8</v>
      </c>
      <c r="P145" s="21">
        <f t="shared" ref="P145:Q145" si="175">P147</f>
        <v>0</v>
      </c>
      <c r="Q145" s="21">
        <f t="shared" si="175"/>
        <v>0</v>
      </c>
      <c r="R145" s="21">
        <f t="shared" si="172"/>
        <v>932076.4</v>
      </c>
      <c r="S145" s="21">
        <f>S147</f>
        <v>932076.4</v>
      </c>
      <c r="T145" s="21">
        <f t="shared" ref="T145:U145" si="176">T147</f>
        <v>0</v>
      </c>
      <c r="U145" s="21">
        <f t="shared" si="176"/>
        <v>0</v>
      </c>
      <c r="V145" s="28">
        <f t="shared" si="98"/>
        <v>0</v>
      </c>
      <c r="W145" s="114"/>
      <c r="X145" s="114"/>
      <c r="Y145" s="114"/>
      <c r="Z145" s="114"/>
      <c r="AA145" s="114"/>
      <c r="AB145" s="114"/>
      <c r="AC145" s="114"/>
      <c r="AD145" s="114"/>
      <c r="AE145" s="114"/>
      <c r="AF145" s="114"/>
      <c r="AG145" s="114"/>
      <c r="AH145" s="114"/>
      <c r="AI145" s="114"/>
      <c r="AJ145" s="114"/>
      <c r="AK145" s="114"/>
      <c r="AL145" s="114"/>
      <c r="AM145" s="114"/>
      <c r="AN145" s="114"/>
      <c r="AO145" s="114"/>
      <c r="AP145" s="114"/>
      <c r="AQ145" s="114"/>
      <c r="AR145" s="114"/>
      <c r="AS145" s="114"/>
      <c r="AT145" s="114"/>
      <c r="AU145" s="114"/>
      <c r="AV145" s="114"/>
      <c r="AW145" s="114"/>
      <c r="AX145" s="114"/>
      <c r="AY145" s="114"/>
      <c r="AZ145" s="114"/>
      <c r="BA145" s="114"/>
      <c r="BB145" s="114"/>
      <c r="BC145" s="114"/>
      <c r="BD145" s="114"/>
      <c r="BE145" s="114"/>
      <c r="BF145" s="114"/>
      <c r="BG145" s="114"/>
      <c r="BH145" s="114"/>
      <c r="BI145" s="114"/>
      <c r="BJ145" s="114"/>
      <c r="BK145" s="114"/>
      <c r="BL145" s="114"/>
      <c r="BM145" s="114"/>
      <c r="BN145" s="114"/>
      <c r="BO145" s="114"/>
      <c r="BP145" s="114"/>
      <c r="BQ145" s="114"/>
      <c r="BR145" s="114"/>
      <c r="BS145" s="114"/>
      <c r="BT145" s="114"/>
      <c r="BU145" s="114"/>
      <c r="BV145" s="114"/>
      <c r="BW145" s="114"/>
      <c r="BX145" s="114"/>
      <c r="BY145" s="114"/>
      <c r="BZ145" s="114"/>
      <c r="CA145" s="114"/>
      <c r="CB145" s="114"/>
      <c r="CC145" s="114"/>
      <c r="CD145" s="114"/>
      <c r="CE145" s="114"/>
      <c r="CF145" s="114"/>
      <c r="CG145" s="114"/>
      <c r="CH145" s="114"/>
      <c r="CI145" s="114"/>
      <c r="CJ145" s="114"/>
      <c r="CK145" s="114"/>
      <c r="CL145" s="114"/>
      <c r="CM145" s="114"/>
      <c r="CN145" s="114"/>
      <c r="CO145" s="114"/>
      <c r="CP145" s="114"/>
      <c r="CQ145" s="114"/>
      <c r="CR145" s="114"/>
      <c r="CS145" s="114"/>
      <c r="CT145" s="114"/>
      <c r="CU145" s="114"/>
      <c r="CV145" s="114"/>
      <c r="CW145" s="114"/>
    </row>
    <row r="146" spans="1:101" ht="21" customHeight="1">
      <c r="A146" s="29"/>
      <c r="B146" s="31" t="s">
        <v>14</v>
      </c>
      <c r="C146" s="25"/>
      <c r="D146" s="100"/>
      <c r="E146" s="25"/>
      <c r="F146" s="21"/>
      <c r="G146" s="57"/>
      <c r="H146" s="57"/>
      <c r="I146" s="57"/>
      <c r="J146" s="21"/>
      <c r="K146" s="57"/>
      <c r="L146" s="57"/>
      <c r="M146" s="57"/>
      <c r="N146" s="21"/>
      <c r="O146" s="57"/>
      <c r="P146" s="57"/>
      <c r="Q146" s="57"/>
      <c r="R146" s="21"/>
      <c r="S146" s="57"/>
      <c r="T146" s="57"/>
      <c r="U146" s="57"/>
      <c r="V146" s="28"/>
    </row>
    <row r="147" spans="1:101" ht="114.75" customHeight="1">
      <c r="A147" s="29"/>
      <c r="B147" s="31" t="s">
        <v>392</v>
      </c>
      <c r="C147" s="25" t="s">
        <v>235</v>
      </c>
      <c r="D147" s="100" t="s">
        <v>69</v>
      </c>
      <c r="E147" s="25" t="s">
        <v>391</v>
      </c>
      <c r="F147" s="21">
        <f t="shared" si="148"/>
        <v>621566.30000000005</v>
      </c>
      <c r="G147" s="57">
        <v>621566.30000000005</v>
      </c>
      <c r="H147" s="57"/>
      <c r="I147" s="57"/>
      <c r="J147" s="21">
        <f t="shared" si="165"/>
        <v>0</v>
      </c>
      <c r="K147" s="57"/>
      <c r="L147" s="57"/>
      <c r="M147" s="57"/>
      <c r="N147" s="21">
        <f t="shared" si="171"/>
        <v>1049504.8</v>
      </c>
      <c r="O147" s="57">
        <v>1049504.8</v>
      </c>
      <c r="P147" s="57"/>
      <c r="Q147" s="57"/>
      <c r="R147" s="21">
        <f t="shared" si="172"/>
        <v>932076.4</v>
      </c>
      <c r="S147" s="57">
        <v>932076.4</v>
      </c>
      <c r="T147" s="57"/>
      <c r="U147" s="57"/>
      <c r="V147" s="28">
        <f t="shared" si="98"/>
        <v>0</v>
      </c>
    </row>
    <row r="148" spans="1:101" s="53" customFormat="1" ht="39" customHeight="1">
      <c r="A148" s="13" t="s">
        <v>70</v>
      </c>
      <c r="B148" s="48" t="s">
        <v>225</v>
      </c>
      <c r="C148" s="15" t="s">
        <v>12</v>
      </c>
      <c r="D148" s="15" t="s">
        <v>12</v>
      </c>
      <c r="E148" s="15" t="s">
        <v>12</v>
      </c>
      <c r="F148" s="35">
        <f t="shared" si="148"/>
        <v>8386532.7999999998</v>
      </c>
      <c r="G148" s="35">
        <f>G149+G160+G156</f>
        <v>3914747.6</v>
      </c>
      <c r="H148" s="35">
        <f>H149+H160+H156</f>
        <v>4085708.3</v>
      </c>
      <c r="I148" s="35">
        <f>I149+I160+I156</f>
        <v>386076.9</v>
      </c>
      <c r="J148" s="35">
        <f t="shared" si="165"/>
        <v>1226637.8999999999</v>
      </c>
      <c r="K148" s="35">
        <f>K149+K160+K156</f>
        <v>332965.5</v>
      </c>
      <c r="L148" s="35">
        <f>L149+L160+L156</f>
        <v>692773.2</v>
      </c>
      <c r="M148" s="35">
        <f>M149+M160+M156</f>
        <v>200899.20000000001</v>
      </c>
      <c r="N148" s="35">
        <f t="shared" si="163"/>
        <v>7764405.5</v>
      </c>
      <c r="O148" s="35">
        <f>O149+O160+O156</f>
        <v>1949578.3</v>
      </c>
      <c r="P148" s="35">
        <f>P149+P160+P156</f>
        <v>5541827.2000000002</v>
      </c>
      <c r="Q148" s="35">
        <f>Q149+Q160+Q156</f>
        <v>273000</v>
      </c>
      <c r="R148" s="35">
        <f t="shared" si="164"/>
        <v>6559834.4000000004</v>
      </c>
      <c r="S148" s="35">
        <f>S149+S160+S156</f>
        <v>1889345.5</v>
      </c>
      <c r="T148" s="35">
        <f>T149+T160+T156</f>
        <v>4397488.9000000004</v>
      </c>
      <c r="U148" s="35">
        <f>U149+U160+U156</f>
        <v>273000</v>
      </c>
      <c r="V148" s="36">
        <f t="shared" si="98"/>
        <v>0.14599999999999999</v>
      </c>
      <c r="W148" s="86"/>
      <c r="X148" s="86"/>
      <c r="Y148" s="86"/>
      <c r="Z148" s="86"/>
      <c r="AA148" s="86"/>
      <c r="AB148" s="86"/>
      <c r="AC148" s="86"/>
      <c r="AD148" s="86"/>
      <c r="AE148" s="86"/>
      <c r="AF148" s="86"/>
      <c r="AG148" s="86"/>
      <c r="AH148" s="86"/>
      <c r="AI148" s="86"/>
      <c r="AJ148" s="86"/>
      <c r="AK148" s="86"/>
      <c r="AL148" s="86"/>
      <c r="AM148" s="86"/>
      <c r="AN148" s="86"/>
      <c r="AO148" s="86"/>
      <c r="AP148" s="86"/>
      <c r="AQ148" s="86"/>
      <c r="AR148" s="86"/>
      <c r="AS148" s="86"/>
      <c r="AT148" s="86"/>
      <c r="AU148" s="86"/>
      <c r="AV148" s="86"/>
      <c r="AW148" s="86"/>
      <c r="AX148" s="86"/>
      <c r="AY148" s="86"/>
      <c r="AZ148" s="86"/>
      <c r="BA148" s="86"/>
      <c r="BB148" s="86"/>
      <c r="BC148" s="86"/>
      <c r="BD148" s="86"/>
      <c r="BE148" s="86"/>
      <c r="BF148" s="86"/>
      <c r="BG148" s="86"/>
      <c r="BH148" s="86"/>
      <c r="BI148" s="86"/>
      <c r="BJ148" s="86"/>
      <c r="BK148" s="86"/>
      <c r="BL148" s="86"/>
      <c r="BM148" s="86"/>
      <c r="BN148" s="86"/>
      <c r="BO148" s="86"/>
      <c r="BP148" s="86"/>
      <c r="BQ148" s="86"/>
      <c r="BR148" s="86"/>
      <c r="BS148" s="86"/>
      <c r="BT148" s="86"/>
      <c r="BU148" s="86"/>
      <c r="BV148" s="86"/>
      <c r="BW148" s="86"/>
      <c r="BX148" s="86"/>
      <c r="BY148" s="86"/>
      <c r="BZ148" s="86"/>
      <c r="CA148" s="86"/>
      <c r="CB148" s="86"/>
      <c r="CC148" s="86"/>
      <c r="CD148" s="86"/>
      <c r="CE148" s="86"/>
      <c r="CF148" s="86"/>
      <c r="CG148" s="86"/>
      <c r="CH148" s="86"/>
      <c r="CI148" s="86"/>
      <c r="CJ148" s="86"/>
      <c r="CK148" s="86"/>
      <c r="CL148" s="86"/>
      <c r="CM148" s="86"/>
      <c r="CN148" s="86"/>
      <c r="CO148" s="86"/>
      <c r="CP148" s="86"/>
      <c r="CQ148" s="86"/>
      <c r="CR148" s="86"/>
      <c r="CS148" s="86"/>
      <c r="CT148" s="86"/>
      <c r="CU148" s="86"/>
      <c r="CV148" s="86"/>
      <c r="CW148" s="86"/>
    </row>
    <row r="149" spans="1:101" ht="36.75" customHeight="1">
      <c r="A149" s="7" t="s">
        <v>71</v>
      </c>
      <c r="B149" s="19" t="s">
        <v>200</v>
      </c>
      <c r="C149" s="46" t="s">
        <v>12</v>
      </c>
      <c r="D149" s="46" t="s">
        <v>12</v>
      </c>
      <c r="E149" s="46" t="s">
        <v>12</v>
      </c>
      <c r="F149" s="21">
        <f>G149+H149+I149</f>
        <v>7868043.5999999996</v>
      </c>
      <c r="G149" s="21">
        <f>SUM(G151:G155)</f>
        <v>3444696.5</v>
      </c>
      <c r="H149" s="21">
        <f>SUM(H151:H155)</f>
        <v>4037270.2</v>
      </c>
      <c r="I149" s="21">
        <f>SUM(I151:I155)</f>
        <v>386076.9</v>
      </c>
      <c r="J149" s="21">
        <f>K149+L149+M149</f>
        <v>1218280.2</v>
      </c>
      <c r="K149" s="21">
        <f>SUM(K151:K155)</f>
        <v>324607.8</v>
      </c>
      <c r="L149" s="21">
        <f>SUM(L151:L155)</f>
        <v>692773.2</v>
      </c>
      <c r="M149" s="21">
        <f>SUM(M151:M155)</f>
        <v>200899.20000000001</v>
      </c>
      <c r="N149" s="21">
        <f t="shared" si="163"/>
        <v>7548380.5999999996</v>
      </c>
      <c r="O149" s="21">
        <f>SUM(O151:O155)</f>
        <v>1776191.6</v>
      </c>
      <c r="P149" s="21">
        <f>SUM(P151:P155)</f>
        <v>5499189</v>
      </c>
      <c r="Q149" s="21">
        <f>SUM(Q151:Q155)</f>
        <v>273000</v>
      </c>
      <c r="R149" s="21">
        <f t="shared" si="164"/>
        <v>6209431.7999999998</v>
      </c>
      <c r="S149" s="21">
        <f>SUM(S151:S155)</f>
        <v>1691152.5</v>
      </c>
      <c r="T149" s="21">
        <f t="shared" ref="T149:U149" si="177">SUM(T151:T155)</f>
        <v>4245279.3</v>
      </c>
      <c r="U149" s="21">
        <f t="shared" si="177"/>
        <v>273000</v>
      </c>
      <c r="V149" s="28">
        <f>J149/F149</f>
        <v>0.155</v>
      </c>
    </row>
    <row r="150" spans="1:101" ht="18.75">
      <c r="A150" s="10"/>
      <c r="B150" s="22" t="s">
        <v>14</v>
      </c>
      <c r="C150" s="45"/>
      <c r="D150" s="45"/>
      <c r="E150" s="45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8"/>
    </row>
    <row r="151" spans="1:101" ht="81.75" customHeight="1">
      <c r="A151" s="10"/>
      <c r="B151" s="52" t="s">
        <v>299</v>
      </c>
      <c r="C151" s="45" t="s">
        <v>199</v>
      </c>
      <c r="D151" s="64" t="s">
        <v>72</v>
      </c>
      <c r="E151" s="63" t="s">
        <v>300</v>
      </c>
      <c r="F151" s="21">
        <f t="shared" si="148"/>
        <v>0</v>
      </c>
      <c r="G151" s="57">
        <v>0</v>
      </c>
      <c r="H151" s="57">
        <v>0</v>
      </c>
      <c r="I151" s="21"/>
      <c r="J151" s="21">
        <f>SUM(K151:M151)</f>
        <v>0</v>
      </c>
      <c r="K151" s="57">
        <v>0</v>
      </c>
      <c r="L151" s="57">
        <v>0</v>
      </c>
      <c r="M151" s="57"/>
      <c r="N151" s="21">
        <f t="shared" ref="N151:N155" si="178">O151+P151+Q151</f>
        <v>0</v>
      </c>
      <c r="O151" s="21"/>
      <c r="P151" s="21"/>
      <c r="Q151" s="21"/>
      <c r="R151" s="21"/>
      <c r="S151" s="21"/>
      <c r="T151" s="21"/>
      <c r="U151" s="21"/>
      <c r="V151" s="28" t="e">
        <f t="shared" si="98"/>
        <v>#DIV/0!</v>
      </c>
    </row>
    <row r="152" spans="1:101" ht="90.75" customHeight="1">
      <c r="A152" s="29"/>
      <c r="B152" s="31" t="s">
        <v>171</v>
      </c>
      <c r="C152" s="26" t="s">
        <v>199</v>
      </c>
      <c r="D152" s="101" t="s">
        <v>72</v>
      </c>
      <c r="E152" s="25" t="s">
        <v>118</v>
      </c>
      <c r="F152" s="21">
        <f t="shared" si="148"/>
        <v>1103076.8999999999</v>
      </c>
      <c r="G152" s="57">
        <v>717000</v>
      </c>
      <c r="H152" s="57"/>
      <c r="I152" s="57">
        <v>386076.9</v>
      </c>
      <c r="J152" s="21">
        <f t="shared" si="165"/>
        <v>200899.20000000001</v>
      </c>
      <c r="K152" s="57">
        <v>0</v>
      </c>
      <c r="L152" s="57"/>
      <c r="M152" s="57">
        <v>200899.20000000001</v>
      </c>
      <c r="N152" s="21">
        <f t="shared" si="178"/>
        <v>367015</v>
      </c>
      <c r="O152" s="57">
        <v>94015</v>
      </c>
      <c r="P152" s="57"/>
      <c r="Q152" s="57">
        <v>273000</v>
      </c>
      <c r="R152" s="21">
        <f t="shared" ref="R152:R155" si="179">S152+T152+U152</f>
        <v>367015</v>
      </c>
      <c r="S152" s="57">
        <v>94015</v>
      </c>
      <c r="T152" s="57"/>
      <c r="U152" s="57">
        <v>273000</v>
      </c>
      <c r="V152" s="28">
        <f t="shared" si="98"/>
        <v>0.182</v>
      </c>
    </row>
    <row r="153" spans="1:101" ht="93" customHeight="1">
      <c r="A153" s="29"/>
      <c r="B153" s="31" t="s">
        <v>197</v>
      </c>
      <c r="C153" s="26" t="s">
        <v>199</v>
      </c>
      <c r="D153" s="101" t="s">
        <v>72</v>
      </c>
      <c r="E153" s="25" t="s">
        <v>198</v>
      </c>
      <c r="F153" s="21">
        <f t="shared" si="148"/>
        <v>4162134.2</v>
      </c>
      <c r="G153" s="57">
        <v>124864</v>
      </c>
      <c r="H153" s="57">
        <v>4037270.2</v>
      </c>
      <c r="I153" s="57">
        <v>0</v>
      </c>
      <c r="J153" s="21">
        <f t="shared" si="165"/>
        <v>714199.2</v>
      </c>
      <c r="K153" s="57">
        <v>21426</v>
      </c>
      <c r="L153" s="57">
        <v>692773.2</v>
      </c>
      <c r="M153" s="57">
        <v>0</v>
      </c>
      <c r="N153" s="21">
        <f t="shared" si="178"/>
        <v>5669267.2000000002</v>
      </c>
      <c r="O153" s="57">
        <v>170078.2</v>
      </c>
      <c r="P153" s="57">
        <v>5499189</v>
      </c>
      <c r="Q153" s="21"/>
      <c r="R153" s="21">
        <f t="shared" si="179"/>
        <v>4376576.5999999996</v>
      </c>
      <c r="S153" s="57">
        <v>131297.29999999999</v>
      </c>
      <c r="T153" s="57">
        <v>4245279.3</v>
      </c>
      <c r="U153" s="21"/>
      <c r="V153" s="28">
        <f t="shared" si="98"/>
        <v>0.17199999999999999</v>
      </c>
    </row>
    <row r="154" spans="1:101" ht="96.75" customHeight="1">
      <c r="A154" s="29"/>
      <c r="B154" s="31" t="s">
        <v>394</v>
      </c>
      <c r="C154" s="100" t="s">
        <v>199</v>
      </c>
      <c r="D154" s="101" t="s">
        <v>72</v>
      </c>
      <c r="E154" s="25" t="s">
        <v>393</v>
      </c>
      <c r="F154" s="21">
        <f t="shared" si="148"/>
        <v>2602832.5</v>
      </c>
      <c r="G154" s="57">
        <v>2602832.5</v>
      </c>
      <c r="H154" s="57"/>
      <c r="I154" s="57"/>
      <c r="J154" s="21">
        <f t="shared" si="165"/>
        <v>303181.8</v>
      </c>
      <c r="K154" s="57">
        <v>303181.81</v>
      </c>
      <c r="L154" s="57"/>
      <c r="M154" s="57"/>
      <c r="N154" s="21">
        <f t="shared" si="178"/>
        <v>1512098.4</v>
      </c>
      <c r="O154" s="57">
        <v>1512098.4</v>
      </c>
      <c r="P154" s="57"/>
      <c r="Q154" s="21"/>
      <c r="R154" s="21">
        <f t="shared" si="179"/>
        <v>1465840.2</v>
      </c>
      <c r="S154" s="57">
        <v>1465840.2</v>
      </c>
      <c r="T154" s="57"/>
      <c r="U154" s="21"/>
      <c r="V154" s="28">
        <f t="shared" si="98"/>
        <v>0.11600000000000001</v>
      </c>
    </row>
    <row r="155" spans="1:101" ht="93" customHeight="1">
      <c r="A155" s="29"/>
      <c r="B155" s="31" t="s">
        <v>343</v>
      </c>
      <c r="C155" s="97" t="s">
        <v>199</v>
      </c>
      <c r="D155" s="101" t="s">
        <v>72</v>
      </c>
      <c r="E155" s="25" t="s">
        <v>342</v>
      </c>
      <c r="F155" s="21">
        <f t="shared" si="148"/>
        <v>0</v>
      </c>
      <c r="G155" s="57">
        <v>0</v>
      </c>
      <c r="H155" s="57"/>
      <c r="I155" s="57">
        <v>0</v>
      </c>
      <c r="J155" s="21">
        <f t="shared" si="165"/>
        <v>0</v>
      </c>
      <c r="K155" s="57">
        <v>0</v>
      </c>
      <c r="L155" s="57"/>
      <c r="M155" s="57">
        <v>0</v>
      </c>
      <c r="N155" s="21">
        <f t="shared" si="178"/>
        <v>0</v>
      </c>
      <c r="O155" s="57"/>
      <c r="P155" s="57"/>
      <c r="Q155" s="21"/>
      <c r="R155" s="21">
        <f t="shared" si="179"/>
        <v>0</v>
      </c>
      <c r="S155" s="21"/>
      <c r="T155" s="21"/>
      <c r="U155" s="21"/>
      <c r="V155" s="28" t="e">
        <f t="shared" si="98"/>
        <v>#DIV/0!</v>
      </c>
    </row>
    <row r="156" spans="1:101" ht="36.75" customHeight="1">
      <c r="A156" s="7" t="s">
        <v>133</v>
      </c>
      <c r="B156" s="19" t="s">
        <v>201</v>
      </c>
      <c r="C156" s="27" t="s">
        <v>12</v>
      </c>
      <c r="D156" s="27" t="s">
        <v>12</v>
      </c>
      <c r="E156" s="27" t="s">
        <v>12</v>
      </c>
      <c r="F156" s="21">
        <f t="shared" si="148"/>
        <v>276794.3</v>
      </c>
      <c r="G156" s="21">
        <f>SUM(G158:G159)</f>
        <v>228356.2</v>
      </c>
      <c r="H156" s="21">
        <f t="shared" ref="H156:M156" si="180">SUM(H158:H159)</f>
        <v>48438.1</v>
      </c>
      <c r="I156" s="21">
        <f t="shared" si="180"/>
        <v>0</v>
      </c>
      <c r="J156" s="21">
        <f t="shared" si="180"/>
        <v>8011.5</v>
      </c>
      <c r="K156" s="21">
        <f t="shared" si="180"/>
        <v>8011.5</v>
      </c>
      <c r="L156" s="21">
        <f t="shared" si="180"/>
        <v>0</v>
      </c>
      <c r="M156" s="21">
        <f t="shared" si="180"/>
        <v>0</v>
      </c>
      <c r="N156" s="21">
        <f t="shared" ref="N156" si="181">O156+P156+Q156</f>
        <v>43956.9</v>
      </c>
      <c r="O156" s="21">
        <f>SUM(O158:O159)</f>
        <v>1318.7</v>
      </c>
      <c r="P156" s="21">
        <f t="shared" ref="P156:Q156" si="182">SUM(P158:P159)</f>
        <v>42638.2</v>
      </c>
      <c r="Q156" s="21">
        <f t="shared" si="182"/>
        <v>0</v>
      </c>
      <c r="R156" s="21">
        <f t="shared" ref="R156" si="183">S156+T156+U156</f>
        <v>167263.29999999999</v>
      </c>
      <c r="S156" s="21">
        <f>SUM(S158:S159)</f>
        <v>15053.7</v>
      </c>
      <c r="T156" s="21">
        <f t="shared" ref="T156:U156" si="184">SUM(T158:T159)</f>
        <v>152209.60000000001</v>
      </c>
      <c r="U156" s="21">
        <f t="shared" si="184"/>
        <v>0</v>
      </c>
      <c r="V156" s="28">
        <f t="shared" si="98"/>
        <v>2.9000000000000001E-2</v>
      </c>
    </row>
    <row r="157" spans="1:101" ht="18.75">
      <c r="A157" s="10"/>
      <c r="B157" s="22" t="s">
        <v>14</v>
      </c>
      <c r="C157" s="45"/>
      <c r="D157" s="45"/>
      <c r="E157" s="45"/>
      <c r="F157" s="21"/>
      <c r="G157" s="57"/>
      <c r="H157" s="57"/>
      <c r="I157" s="57"/>
      <c r="J157" s="21"/>
      <c r="K157" s="57"/>
      <c r="L157" s="57"/>
      <c r="M157" s="57"/>
      <c r="N157" s="21"/>
      <c r="O157" s="57"/>
      <c r="P157" s="57"/>
      <c r="Q157" s="57"/>
      <c r="R157" s="21"/>
      <c r="S157" s="57"/>
      <c r="T157" s="57"/>
      <c r="U157" s="57"/>
      <c r="V157" s="28"/>
    </row>
    <row r="158" spans="1:101" ht="108.75" customHeight="1">
      <c r="A158" s="10"/>
      <c r="B158" s="52" t="s">
        <v>301</v>
      </c>
      <c r="C158" s="63" t="s">
        <v>199</v>
      </c>
      <c r="D158" s="101" t="s">
        <v>72</v>
      </c>
      <c r="E158" s="63" t="s">
        <v>302</v>
      </c>
      <c r="F158" s="21">
        <f t="shared" si="148"/>
        <v>148158.39999999999</v>
      </c>
      <c r="G158" s="57">
        <v>99720.3</v>
      </c>
      <c r="H158" s="57">
        <v>48438.1</v>
      </c>
      <c r="I158" s="57"/>
      <c r="J158" s="21">
        <f>SUM(K158:M158)</f>
        <v>0</v>
      </c>
      <c r="K158" s="57"/>
      <c r="L158" s="57">
        <v>0</v>
      </c>
      <c r="M158" s="57"/>
      <c r="N158" s="21">
        <f t="shared" ref="N158:N160" si="185">O158+P158+Q158</f>
        <v>43956.9</v>
      </c>
      <c r="O158" s="57">
        <v>1318.71</v>
      </c>
      <c r="P158" s="57">
        <v>42638.2</v>
      </c>
      <c r="Q158" s="57"/>
      <c r="R158" s="21">
        <f t="shared" ref="R158:R160" si="186">S158+T158+U158</f>
        <v>167263.29999999999</v>
      </c>
      <c r="S158" s="57">
        <v>15053.7</v>
      </c>
      <c r="T158" s="57">
        <v>152209.60000000001</v>
      </c>
      <c r="U158" s="57"/>
      <c r="V158" s="28">
        <f t="shared" si="98"/>
        <v>0</v>
      </c>
    </row>
    <row r="159" spans="1:101" ht="90" customHeight="1">
      <c r="A159" s="29"/>
      <c r="B159" s="31" t="s">
        <v>171</v>
      </c>
      <c r="C159" s="25" t="s">
        <v>199</v>
      </c>
      <c r="D159" s="101" t="s">
        <v>72</v>
      </c>
      <c r="E159" s="25" t="s">
        <v>157</v>
      </c>
      <c r="F159" s="21">
        <f t="shared" si="148"/>
        <v>128635.9</v>
      </c>
      <c r="G159" s="57">
        <v>128635.9</v>
      </c>
      <c r="H159" s="57"/>
      <c r="I159" s="57"/>
      <c r="J159" s="21">
        <f t="shared" ref="J159:J160" si="187">K159+L159+M159</f>
        <v>8011.5</v>
      </c>
      <c r="K159" s="57">
        <v>8011.5</v>
      </c>
      <c r="L159" s="57"/>
      <c r="M159" s="57"/>
      <c r="N159" s="21">
        <f t="shared" si="185"/>
        <v>0</v>
      </c>
      <c r="O159" s="57">
        <v>0</v>
      </c>
      <c r="P159" s="57"/>
      <c r="Q159" s="57"/>
      <c r="R159" s="21">
        <f t="shared" si="186"/>
        <v>0</v>
      </c>
      <c r="S159" s="57"/>
      <c r="T159" s="57"/>
      <c r="U159" s="57"/>
      <c r="V159" s="28">
        <f t="shared" si="98"/>
        <v>6.2E-2</v>
      </c>
    </row>
    <row r="160" spans="1:101" s="5" customFormat="1" ht="38.25" customHeight="1">
      <c r="A160" s="18" t="s">
        <v>137</v>
      </c>
      <c r="B160" s="38" t="s">
        <v>202</v>
      </c>
      <c r="C160" s="20" t="s">
        <v>12</v>
      </c>
      <c r="D160" s="20" t="s">
        <v>12</v>
      </c>
      <c r="E160" s="20" t="s">
        <v>12</v>
      </c>
      <c r="F160" s="21">
        <f t="shared" si="148"/>
        <v>241694.9</v>
      </c>
      <c r="G160" s="21">
        <f>SUM(G162:G166)</f>
        <v>241694.9</v>
      </c>
      <c r="H160" s="21">
        <f t="shared" ref="H160:I160" si="188">SUM(H162:H166)</f>
        <v>0</v>
      </c>
      <c r="I160" s="21">
        <f t="shared" si="188"/>
        <v>0</v>
      </c>
      <c r="J160" s="21">
        <f t="shared" si="187"/>
        <v>346.2</v>
      </c>
      <c r="K160" s="21">
        <f>SUM(K162:K166)</f>
        <v>346.2</v>
      </c>
      <c r="L160" s="21">
        <f>SUM(L164:L166)</f>
        <v>0</v>
      </c>
      <c r="M160" s="21">
        <f>SUM(M164:M166)</f>
        <v>0</v>
      </c>
      <c r="N160" s="21">
        <f t="shared" si="185"/>
        <v>172068</v>
      </c>
      <c r="O160" s="21">
        <f>SUM(O162:O166)</f>
        <v>172068</v>
      </c>
      <c r="P160" s="21">
        <f t="shared" ref="P160:Q160" si="189">SUM(P162:P166)</f>
        <v>0</v>
      </c>
      <c r="Q160" s="21">
        <f t="shared" si="189"/>
        <v>0</v>
      </c>
      <c r="R160" s="21">
        <f t="shared" si="186"/>
        <v>183139.3</v>
      </c>
      <c r="S160" s="21">
        <f>SUM(S162:S166)</f>
        <v>183139.3</v>
      </c>
      <c r="T160" s="21">
        <f t="shared" ref="T160:U160" si="190">SUM(T162:T166)</f>
        <v>0</v>
      </c>
      <c r="U160" s="21">
        <f t="shared" si="190"/>
        <v>0</v>
      </c>
      <c r="V160" s="28">
        <f t="shared" si="98"/>
        <v>1E-3</v>
      </c>
      <c r="W160" s="86"/>
      <c r="X160" s="86"/>
      <c r="Y160" s="86"/>
      <c r="Z160" s="86"/>
      <c r="AA160" s="86"/>
      <c r="AB160" s="86"/>
      <c r="AC160" s="86"/>
      <c r="AD160" s="86"/>
      <c r="AE160" s="86"/>
      <c r="AF160" s="86"/>
      <c r="AG160" s="86"/>
      <c r="AH160" s="86"/>
      <c r="AI160" s="86"/>
      <c r="AJ160" s="86"/>
      <c r="AK160" s="86"/>
      <c r="AL160" s="86"/>
      <c r="AM160" s="86"/>
      <c r="AN160" s="86"/>
      <c r="AO160" s="86"/>
      <c r="AP160" s="86"/>
      <c r="AQ160" s="86"/>
      <c r="AR160" s="86"/>
      <c r="AS160" s="86"/>
      <c r="AT160" s="86"/>
      <c r="AU160" s="86"/>
      <c r="AV160" s="86"/>
      <c r="AW160" s="86"/>
      <c r="AX160" s="86"/>
      <c r="AY160" s="86"/>
      <c r="AZ160" s="86"/>
      <c r="BA160" s="86"/>
      <c r="BB160" s="86"/>
      <c r="BC160" s="86"/>
      <c r="BD160" s="86"/>
      <c r="BE160" s="86"/>
      <c r="BF160" s="86"/>
      <c r="BG160" s="86"/>
      <c r="BH160" s="86"/>
      <c r="BI160" s="86"/>
      <c r="BJ160" s="86"/>
      <c r="BK160" s="86"/>
      <c r="BL160" s="86"/>
      <c r="BM160" s="86"/>
      <c r="BN160" s="86"/>
      <c r="BO160" s="86"/>
      <c r="BP160" s="86"/>
      <c r="BQ160" s="86"/>
      <c r="BR160" s="86"/>
      <c r="BS160" s="86"/>
      <c r="BT160" s="86"/>
      <c r="BU160" s="86"/>
      <c r="BV160" s="86"/>
      <c r="BW160" s="86"/>
      <c r="BX160" s="86"/>
      <c r="BY160" s="86"/>
      <c r="BZ160" s="86"/>
      <c r="CA160" s="86"/>
      <c r="CB160" s="86"/>
      <c r="CC160" s="86"/>
      <c r="CD160" s="86"/>
      <c r="CE160" s="86"/>
      <c r="CF160" s="86"/>
      <c r="CG160" s="86"/>
      <c r="CH160" s="86"/>
      <c r="CI160" s="86"/>
      <c r="CJ160" s="86"/>
      <c r="CK160" s="86"/>
      <c r="CL160" s="86"/>
      <c r="CM160" s="86"/>
      <c r="CN160" s="86"/>
      <c r="CO160" s="86"/>
      <c r="CP160" s="86"/>
      <c r="CQ160" s="86"/>
      <c r="CR160" s="86"/>
      <c r="CS160" s="86"/>
      <c r="CT160" s="86"/>
      <c r="CU160" s="86"/>
      <c r="CV160" s="86"/>
      <c r="CW160" s="86"/>
    </row>
    <row r="161" spans="1:101" ht="22.5" customHeight="1">
      <c r="A161" s="10"/>
      <c r="B161" s="22" t="s">
        <v>14</v>
      </c>
      <c r="C161" s="45"/>
      <c r="D161" s="45"/>
      <c r="E161" s="45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8"/>
    </row>
    <row r="162" spans="1:101" ht="83.25" customHeight="1">
      <c r="A162" s="10"/>
      <c r="B162" s="52" t="s">
        <v>270</v>
      </c>
      <c r="C162" s="64" t="s">
        <v>199</v>
      </c>
      <c r="D162" s="64" t="s">
        <v>72</v>
      </c>
      <c r="E162" s="63" t="s">
        <v>269</v>
      </c>
      <c r="F162" s="21">
        <f t="shared" si="148"/>
        <v>0</v>
      </c>
      <c r="G162" s="57">
        <v>0</v>
      </c>
      <c r="H162" s="21"/>
      <c r="I162" s="21"/>
      <c r="J162" s="21">
        <f>SUM(K162:M162)</f>
        <v>0</v>
      </c>
      <c r="K162" s="57">
        <v>0</v>
      </c>
      <c r="L162" s="21"/>
      <c r="M162" s="21"/>
      <c r="N162" s="21">
        <f t="shared" ref="N162:N168" si="191">O162+P162+Q162</f>
        <v>0</v>
      </c>
      <c r="O162" s="21"/>
      <c r="P162" s="21"/>
      <c r="Q162" s="21"/>
      <c r="R162" s="21">
        <f t="shared" ref="R162:R168" si="192">S162+T162+U162</f>
        <v>0</v>
      </c>
      <c r="S162" s="21"/>
      <c r="T162" s="21"/>
      <c r="U162" s="21"/>
      <c r="V162" s="28" t="e">
        <f t="shared" si="98"/>
        <v>#DIV/0!</v>
      </c>
    </row>
    <row r="163" spans="1:101" ht="70.5" customHeight="1">
      <c r="A163" s="10"/>
      <c r="B163" s="52" t="s">
        <v>396</v>
      </c>
      <c r="C163" s="64" t="s">
        <v>192</v>
      </c>
      <c r="D163" s="64" t="s">
        <v>415</v>
      </c>
      <c r="E163" s="63" t="s">
        <v>395</v>
      </c>
      <c r="F163" s="21">
        <f t="shared" si="148"/>
        <v>6825.5</v>
      </c>
      <c r="G163" s="57">
        <v>6825.5</v>
      </c>
      <c r="H163" s="21"/>
      <c r="I163" s="21"/>
      <c r="J163" s="21">
        <f>SUM(K163:M163)</f>
        <v>346.2</v>
      </c>
      <c r="K163" s="57">
        <v>346.2</v>
      </c>
      <c r="L163" s="21"/>
      <c r="M163" s="21"/>
      <c r="N163" s="21">
        <f t="shared" si="191"/>
        <v>3813</v>
      </c>
      <c r="O163" s="57">
        <v>3813</v>
      </c>
      <c r="P163" s="21"/>
      <c r="Q163" s="21"/>
      <c r="R163" s="21">
        <f t="shared" si="192"/>
        <v>3813</v>
      </c>
      <c r="S163" s="57">
        <v>3813</v>
      </c>
      <c r="T163" s="21"/>
      <c r="U163" s="21"/>
      <c r="V163" s="28">
        <f t="shared" si="98"/>
        <v>5.0999999999999997E-2</v>
      </c>
    </row>
    <row r="164" spans="1:101" ht="71.25" customHeight="1">
      <c r="A164" s="29"/>
      <c r="B164" s="31" t="s">
        <v>171</v>
      </c>
      <c r="C164" s="25" t="s">
        <v>173</v>
      </c>
      <c r="D164" s="26" t="s">
        <v>15</v>
      </c>
      <c r="E164" s="25" t="s">
        <v>132</v>
      </c>
      <c r="F164" s="21">
        <f t="shared" si="148"/>
        <v>367.5</v>
      </c>
      <c r="G164" s="57">
        <v>367.5</v>
      </c>
      <c r="H164" s="57"/>
      <c r="I164" s="57"/>
      <c r="J164" s="21">
        <f t="shared" ref="J164:J168" si="193">K164+L164+M164</f>
        <v>0</v>
      </c>
      <c r="K164" s="57">
        <v>0</v>
      </c>
      <c r="L164" s="57"/>
      <c r="M164" s="57"/>
      <c r="N164" s="21">
        <f t="shared" si="191"/>
        <v>367.5</v>
      </c>
      <c r="O164" s="57">
        <v>367.5</v>
      </c>
      <c r="P164" s="57"/>
      <c r="Q164" s="57"/>
      <c r="R164" s="21">
        <f t="shared" si="192"/>
        <v>367.5</v>
      </c>
      <c r="S164" s="57">
        <v>367.5</v>
      </c>
      <c r="T164" s="57"/>
      <c r="U164" s="57"/>
      <c r="V164" s="28">
        <f t="shared" si="98"/>
        <v>0</v>
      </c>
    </row>
    <row r="165" spans="1:101" ht="70.5" customHeight="1">
      <c r="A165" s="29"/>
      <c r="B165" s="31" t="s">
        <v>171</v>
      </c>
      <c r="C165" s="25" t="s">
        <v>192</v>
      </c>
      <c r="D165" s="26" t="s">
        <v>415</v>
      </c>
      <c r="E165" s="63" t="s">
        <v>132</v>
      </c>
      <c r="F165" s="21">
        <f t="shared" si="148"/>
        <v>0</v>
      </c>
      <c r="G165" s="57">
        <v>0</v>
      </c>
      <c r="H165" s="57"/>
      <c r="I165" s="57"/>
      <c r="J165" s="21">
        <f t="shared" si="193"/>
        <v>0</v>
      </c>
      <c r="K165" s="57">
        <v>0</v>
      </c>
      <c r="L165" s="57"/>
      <c r="M165" s="57"/>
      <c r="N165" s="21">
        <f t="shared" si="191"/>
        <v>3012.5</v>
      </c>
      <c r="O165" s="57">
        <v>3012.5</v>
      </c>
      <c r="P165" s="57"/>
      <c r="Q165" s="57"/>
      <c r="R165" s="21">
        <f t="shared" si="192"/>
        <v>3012.5</v>
      </c>
      <c r="S165" s="57">
        <v>3012.5</v>
      </c>
      <c r="T165" s="57"/>
      <c r="U165" s="57"/>
      <c r="V165" s="28" t="e">
        <f t="shared" si="98"/>
        <v>#DIV/0!</v>
      </c>
    </row>
    <row r="166" spans="1:101" ht="82.5" customHeight="1">
      <c r="A166" s="29"/>
      <c r="B166" s="31" t="s">
        <v>171</v>
      </c>
      <c r="C166" s="25" t="s">
        <v>199</v>
      </c>
      <c r="D166" s="101" t="s">
        <v>72</v>
      </c>
      <c r="E166" s="25" t="s">
        <v>132</v>
      </c>
      <c r="F166" s="21">
        <f t="shared" si="148"/>
        <v>234501.9</v>
      </c>
      <c r="G166" s="57">
        <v>234501.9</v>
      </c>
      <c r="H166" s="57"/>
      <c r="I166" s="57"/>
      <c r="J166" s="21">
        <f t="shared" si="193"/>
        <v>0</v>
      </c>
      <c r="K166" s="57">
        <v>0</v>
      </c>
      <c r="L166" s="57"/>
      <c r="M166" s="57"/>
      <c r="N166" s="21">
        <f t="shared" si="191"/>
        <v>164875</v>
      </c>
      <c r="O166" s="57">
        <v>164874.99</v>
      </c>
      <c r="P166" s="57"/>
      <c r="Q166" s="57"/>
      <c r="R166" s="21">
        <f t="shared" si="192"/>
        <v>175946.3</v>
      </c>
      <c r="S166" s="57">
        <v>175946.3</v>
      </c>
      <c r="T166" s="57"/>
      <c r="U166" s="57"/>
      <c r="V166" s="28">
        <f t="shared" si="98"/>
        <v>0</v>
      </c>
    </row>
    <row r="167" spans="1:101" s="53" customFormat="1" ht="28.5" customHeight="1">
      <c r="A167" s="13" t="s">
        <v>73</v>
      </c>
      <c r="B167" s="14" t="s">
        <v>74</v>
      </c>
      <c r="C167" s="15" t="s">
        <v>12</v>
      </c>
      <c r="D167" s="15" t="s">
        <v>12</v>
      </c>
      <c r="E167" s="15" t="s">
        <v>12</v>
      </c>
      <c r="F167" s="35">
        <f>G167+H167+I167</f>
        <v>493200.9</v>
      </c>
      <c r="G167" s="35">
        <f>G168+G183+G188</f>
        <v>60643.4</v>
      </c>
      <c r="H167" s="35">
        <f>H168+H183+H188</f>
        <v>425570</v>
      </c>
      <c r="I167" s="35">
        <f>I168+I183+I188</f>
        <v>6987.5</v>
      </c>
      <c r="J167" s="35">
        <f t="shared" si="193"/>
        <v>125395.4</v>
      </c>
      <c r="K167" s="35">
        <f>K168+K183+K188</f>
        <v>24047</v>
      </c>
      <c r="L167" s="35">
        <f>L168+L183+L188</f>
        <v>100714.8</v>
      </c>
      <c r="M167" s="35">
        <f>M168+M183+M188</f>
        <v>633.6</v>
      </c>
      <c r="N167" s="35">
        <f t="shared" si="191"/>
        <v>10000</v>
      </c>
      <c r="O167" s="35">
        <f>O168+O183+O188</f>
        <v>10000</v>
      </c>
      <c r="P167" s="35">
        <f>P168+P183+P188</f>
        <v>0</v>
      </c>
      <c r="Q167" s="35">
        <f>Q168+Q183+Q188</f>
        <v>0</v>
      </c>
      <c r="R167" s="35">
        <f t="shared" si="192"/>
        <v>10000</v>
      </c>
      <c r="S167" s="35">
        <f>S168+S183+S188</f>
        <v>10000</v>
      </c>
      <c r="T167" s="35">
        <f>T168+T183+T188</f>
        <v>0</v>
      </c>
      <c r="U167" s="35">
        <f>U168+U183+U188</f>
        <v>0</v>
      </c>
      <c r="V167" s="36">
        <f t="shared" si="98"/>
        <v>0.254</v>
      </c>
      <c r="W167" s="86"/>
      <c r="X167" s="86"/>
      <c r="Y167" s="86"/>
      <c r="Z167" s="86"/>
      <c r="AA167" s="86"/>
      <c r="AB167" s="86"/>
      <c r="AC167" s="86"/>
      <c r="AD167" s="86"/>
      <c r="AE167" s="86"/>
      <c r="AF167" s="86"/>
      <c r="AG167" s="86"/>
      <c r="AH167" s="86"/>
      <c r="AI167" s="86"/>
      <c r="AJ167" s="86"/>
      <c r="AK167" s="86"/>
      <c r="AL167" s="86"/>
      <c r="AM167" s="86"/>
      <c r="AN167" s="86"/>
      <c r="AO167" s="86"/>
      <c r="AP167" s="86"/>
      <c r="AQ167" s="86"/>
      <c r="AR167" s="86"/>
      <c r="AS167" s="86"/>
      <c r="AT167" s="86"/>
      <c r="AU167" s="86"/>
      <c r="AV167" s="86"/>
      <c r="AW167" s="86"/>
      <c r="AX167" s="86"/>
      <c r="AY167" s="86"/>
      <c r="AZ167" s="86"/>
      <c r="BA167" s="86"/>
      <c r="BB167" s="86"/>
      <c r="BC167" s="86"/>
      <c r="BD167" s="86"/>
      <c r="BE167" s="86"/>
      <c r="BF167" s="86"/>
      <c r="BG167" s="86"/>
      <c r="BH167" s="86"/>
      <c r="BI167" s="86"/>
      <c r="BJ167" s="86"/>
      <c r="BK167" s="86"/>
      <c r="BL167" s="86"/>
      <c r="BM167" s="86"/>
      <c r="BN167" s="86"/>
      <c r="BO167" s="86"/>
      <c r="BP167" s="86"/>
      <c r="BQ167" s="86"/>
      <c r="BR167" s="86"/>
      <c r="BS167" s="86"/>
      <c r="BT167" s="86"/>
      <c r="BU167" s="86"/>
      <c r="BV167" s="86"/>
      <c r="BW167" s="86"/>
      <c r="BX167" s="86"/>
      <c r="BY167" s="86"/>
      <c r="BZ167" s="86"/>
      <c r="CA167" s="86"/>
      <c r="CB167" s="86"/>
      <c r="CC167" s="86"/>
      <c r="CD167" s="86"/>
      <c r="CE167" s="86"/>
      <c r="CF167" s="86"/>
      <c r="CG167" s="86"/>
      <c r="CH167" s="86"/>
      <c r="CI167" s="86"/>
      <c r="CJ167" s="86"/>
      <c r="CK167" s="86"/>
      <c r="CL167" s="86"/>
      <c r="CM167" s="86"/>
      <c r="CN167" s="86"/>
      <c r="CO167" s="86"/>
      <c r="CP167" s="86"/>
      <c r="CQ167" s="86"/>
      <c r="CR167" s="86"/>
      <c r="CS167" s="86"/>
      <c r="CT167" s="86"/>
      <c r="CU167" s="86"/>
      <c r="CV167" s="86"/>
      <c r="CW167" s="86"/>
    </row>
    <row r="168" spans="1:101" ht="35.25" customHeight="1">
      <c r="A168" s="7" t="s">
        <v>75</v>
      </c>
      <c r="B168" s="19" t="s">
        <v>76</v>
      </c>
      <c r="C168" s="27" t="s">
        <v>12</v>
      </c>
      <c r="D168" s="27" t="s">
        <v>12</v>
      </c>
      <c r="E168" s="27" t="s">
        <v>12</v>
      </c>
      <c r="F168" s="21">
        <f t="shared" si="148"/>
        <v>471348.7</v>
      </c>
      <c r="G168" s="21">
        <f>SUM(G170:G182)</f>
        <v>40091.199999999997</v>
      </c>
      <c r="H168" s="21">
        <f t="shared" ref="H168" si="194">SUM(H170:H182)</f>
        <v>424270</v>
      </c>
      <c r="I168" s="21">
        <f>SUM(I170:I182)</f>
        <v>6987.5</v>
      </c>
      <c r="J168" s="21">
        <f t="shared" si="193"/>
        <v>105280.8</v>
      </c>
      <c r="K168" s="21">
        <f>SUM(K170:K182)</f>
        <v>4532.3999999999996</v>
      </c>
      <c r="L168" s="21">
        <f>SUM(L170:L182)</f>
        <v>100114.8</v>
      </c>
      <c r="M168" s="21">
        <f t="shared" ref="M168" si="195">SUM(M171:M182)</f>
        <v>633.6</v>
      </c>
      <c r="N168" s="21">
        <f t="shared" si="191"/>
        <v>10000</v>
      </c>
      <c r="O168" s="21">
        <f>SUM(O170:O182)</f>
        <v>10000</v>
      </c>
      <c r="P168" s="21">
        <f>SUM(P170:P182)</f>
        <v>0</v>
      </c>
      <c r="Q168" s="21">
        <f t="shared" ref="Q168" si="196">SUM(Q170:Q182)</f>
        <v>0</v>
      </c>
      <c r="R168" s="21">
        <f t="shared" si="192"/>
        <v>10000</v>
      </c>
      <c r="S168" s="21">
        <f>SUM(S170:S182)</f>
        <v>10000</v>
      </c>
      <c r="T168" s="21">
        <f t="shared" ref="T168:U168" si="197">SUM(T170:T182)</f>
        <v>0</v>
      </c>
      <c r="U168" s="21">
        <f t="shared" si="197"/>
        <v>0</v>
      </c>
      <c r="V168" s="28">
        <f t="shared" si="98"/>
        <v>0.223</v>
      </c>
    </row>
    <row r="169" spans="1:101" ht="18.75">
      <c r="A169" s="10"/>
      <c r="B169" s="22" t="s">
        <v>14</v>
      </c>
      <c r="C169" s="45"/>
      <c r="D169" s="45"/>
      <c r="E169" s="45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8"/>
    </row>
    <row r="170" spans="1:101" ht="71.25" customHeight="1">
      <c r="A170" s="10"/>
      <c r="B170" s="52" t="s">
        <v>304</v>
      </c>
      <c r="C170" s="101" t="s">
        <v>207</v>
      </c>
      <c r="D170" s="64" t="s">
        <v>77</v>
      </c>
      <c r="E170" s="63" t="s">
        <v>303</v>
      </c>
      <c r="F170" s="21">
        <f t="shared" si="148"/>
        <v>16000</v>
      </c>
      <c r="G170" s="57">
        <v>480</v>
      </c>
      <c r="H170" s="57">
        <v>15520</v>
      </c>
      <c r="I170" s="21"/>
      <c r="J170" s="21">
        <f>SUM(K170:M170)</f>
        <v>1853.4</v>
      </c>
      <c r="K170" s="57">
        <v>55.6</v>
      </c>
      <c r="L170" s="57">
        <v>1797.77</v>
      </c>
      <c r="M170" s="21"/>
      <c r="N170" s="21">
        <f t="shared" ref="N170:N180" si="198">O170+P170+Q170</f>
        <v>0</v>
      </c>
      <c r="O170" s="21"/>
      <c r="P170" s="21"/>
      <c r="Q170" s="21"/>
      <c r="R170" s="21">
        <f t="shared" ref="R170:R180" si="199">S170+T170+U170</f>
        <v>0</v>
      </c>
      <c r="S170" s="21"/>
      <c r="T170" s="21"/>
      <c r="U170" s="21"/>
      <c r="V170" s="28">
        <f t="shared" si="98"/>
        <v>0.11600000000000001</v>
      </c>
    </row>
    <row r="171" spans="1:101" ht="82.5" customHeight="1">
      <c r="A171" s="29"/>
      <c r="B171" s="31" t="s">
        <v>114</v>
      </c>
      <c r="C171" s="26" t="s">
        <v>188</v>
      </c>
      <c r="D171" s="26" t="s">
        <v>113</v>
      </c>
      <c r="E171" s="25" t="s">
        <v>115</v>
      </c>
      <c r="F171" s="21">
        <f t="shared" si="148"/>
        <v>262402.5</v>
      </c>
      <c r="G171" s="57">
        <v>7872.1</v>
      </c>
      <c r="H171" s="57">
        <v>254530.4</v>
      </c>
      <c r="I171" s="21"/>
      <c r="J171" s="21">
        <f t="shared" ref="J171:J179" si="200">K171+L171+M171</f>
        <v>87467.5</v>
      </c>
      <c r="K171" s="57">
        <v>2624</v>
      </c>
      <c r="L171" s="57">
        <v>84843.47</v>
      </c>
      <c r="M171" s="21"/>
      <c r="N171" s="21">
        <f t="shared" si="198"/>
        <v>0</v>
      </c>
      <c r="O171" s="57">
        <v>0</v>
      </c>
      <c r="P171" s="57">
        <v>0</v>
      </c>
      <c r="Q171" s="21"/>
      <c r="R171" s="21">
        <f t="shared" si="199"/>
        <v>0</v>
      </c>
      <c r="S171" s="21"/>
      <c r="T171" s="21"/>
      <c r="U171" s="21"/>
      <c r="V171" s="28">
        <f t="shared" si="98"/>
        <v>0.33300000000000002</v>
      </c>
    </row>
    <row r="172" spans="1:101" ht="67.5" customHeight="1">
      <c r="A172" s="29"/>
      <c r="B172" s="31" t="s">
        <v>203</v>
      </c>
      <c r="C172" s="25" t="s">
        <v>174</v>
      </c>
      <c r="D172" s="26" t="s">
        <v>16</v>
      </c>
      <c r="E172" s="25" t="s">
        <v>205</v>
      </c>
      <c r="F172" s="21">
        <f t="shared" si="148"/>
        <v>40614.9</v>
      </c>
      <c r="G172" s="57">
        <v>5007</v>
      </c>
      <c r="H172" s="57">
        <v>33507.9</v>
      </c>
      <c r="I172" s="57">
        <v>2100</v>
      </c>
      <c r="J172" s="21">
        <f t="shared" si="200"/>
        <v>0</v>
      </c>
      <c r="K172" s="57">
        <v>0</v>
      </c>
      <c r="L172" s="57">
        <v>0</v>
      </c>
      <c r="M172" s="57">
        <v>0</v>
      </c>
      <c r="N172" s="21">
        <f t="shared" si="198"/>
        <v>0</v>
      </c>
      <c r="O172" s="57">
        <v>0</v>
      </c>
      <c r="P172" s="57">
        <v>0</v>
      </c>
      <c r="Q172" s="57"/>
      <c r="R172" s="21">
        <f t="shared" si="199"/>
        <v>0</v>
      </c>
      <c r="S172" s="57"/>
      <c r="T172" s="57"/>
      <c r="U172" s="57"/>
      <c r="V172" s="28">
        <f t="shared" si="98"/>
        <v>0</v>
      </c>
    </row>
    <row r="173" spans="1:101" ht="66.75" customHeight="1">
      <c r="A173" s="29"/>
      <c r="B173" s="31" t="s">
        <v>272</v>
      </c>
      <c r="C173" s="25" t="s">
        <v>174</v>
      </c>
      <c r="D173" s="26" t="s">
        <v>16</v>
      </c>
      <c r="E173" s="25" t="s">
        <v>271</v>
      </c>
      <c r="F173" s="21">
        <f t="shared" si="148"/>
        <v>28503.200000000001</v>
      </c>
      <c r="G173" s="57">
        <v>8954.6</v>
      </c>
      <c r="H173" s="57">
        <v>18414.59</v>
      </c>
      <c r="I173" s="57">
        <v>1134</v>
      </c>
      <c r="J173" s="21">
        <f t="shared" si="200"/>
        <v>3183.8</v>
      </c>
      <c r="K173" s="57">
        <v>413.9</v>
      </c>
      <c r="L173" s="57">
        <v>2769.9</v>
      </c>
      <c r="M173" s="57">
        <v>0</v>
      </c>
      <c r="N173" s="21">
        <f t="shared" si="198"/>
        <v>0</v>
      </c>
      <c r="O173" s="57">
        <v>0</v>
      </c>
      <c r="P173" s="57">
        <v>0</v>
      </c>
      <c r="Q173" s="57">
        <v>0</v>
      </c>
      <c r="R173" s="21">
        <f t="shared" si="199"/>
        <v>0</v>
      </c>
      <c r="S173" s="57"/>
      <c r="T173" s="57"/>
      <c r="U173" s="57"/>
      <c r="V173" s="28">
        <f t="shared" si="98"/>
        <v>0.112</v>
      </c>
    </row>
    <row r="174" spans="1:101" ht="69" customHeight="1">
      <c r="A174" s="29"/>
      <c r="B174" s="31" t="s">
        <v>311</v>
      </c>
      <c r="C174" s="25" t="s">
        <v>174</v>
      </c>
      <c r="D174" s="26" t="s">
        <v>16</v>
      </c>
      <c r="E174" s="25" t="s">
        <v>310</v>
      </c>
      <c r="F174" s="21">
        <f t="shared" si="148"/>
        <v>105.9</v>
      </c>
      <c r="G174" s="57">
        <v>105.9</v>
      </c>
      <c r="H174" s="57"/>
      <c r="I174" s="57">
        <v>0</v>
      </c>
      <c r="J174" s="21">
        <f t="shared" si="200"/>
        <v>105.9</v>
      </c>
      <c r="K174" s="57">
        <v>105.86</v>
      </c>
      <c r="L174" s="57"/>
      <c r="M174" s="57"/>
      <c r="N174" s="21">
        <f t="shared" si="198"/>
        <v>0</v>
      </c>
      <c r="O174" s="57"/>
      <c r="P174" s="57"/>
      <c r="Q174" s="57"/>
      <c r="R174" s="21">
        <f t="shared" si="199"/>
        <v>0</v>
      </c>
      <c r="S174" s="57"/>
      <c r="T174" s="57"/>
      <c r="U174" s="57"/>
      <c r="V174" s="28">
        <f t="shared" ref="V174:V241" si="201">J174/F174</f>
        <v>1</v>
      </c>
    </row>
    <row r="175" spans="1:101" ht="88.5" customHeight="1">
      <c r="A175" s="29"/>
      <c r="B175" s="31" t="s">
        <v>149</v>
      </c>
      <c r="C175" s="25" t="s">
        <v>207</v>
      </c>
      <c r="D175" s="26" t="s">
        <v>77</v>
      </c>
      <c r="E175" s="25" t="s">
        <v>148</v>
      </c>
      <c r="F175" s="21">
        <f t="shared" si="148"/>
        <v>16828.900000000001</v>
      </c>
      <c r="G175" s="57">
        <v>479.6</v>
      </c>
      <c r="H175" s="57">
        <v>15507.7</v>
      </c>
      <c r="I175" s="57">
        <v>841.6</v>
      </c>
      <c r="J175" s="21">
        <f t="shared" si="200"/>
        <v>2391.1999999999998</v>
      </c>
      <c r="K175" s="57">
        <v>68.099999999999994</v>
      </c>
      <c r="L175" s="57">
        <v>2203.48</v>
      </c>
      <c r="M175" s="57">
        <v>119.6</v>
      </c>
      <c r="N175" s="21">
        <f t="shared" si="198"/>
        <v>0</v>
      </c>
      <c r="O175" s="57">
        <v>0</v>
      </c>
      <c r="P175" s="57">
        <v>0</v>
      </c>
      <c r="Q175" s="57"/>
      <c r="R175" s="21">
        <f t="shared" si="199"/>
        <v>0</v>
      </c>
      <c r="S175" s="57"/>
      <c r="T175" s="57"/>
      <c r="U175" s="57"/>
      <c r="V175" s="28">
        <f t="shared" si="201"/>
        <v>0.14199999999999999</v>
      </c>
    </row>
    <row r="176" spans="1:101" ht="53.25" customHeight="1">
      <c r="A176" s="29"/>
      <c r="B176" s="31" t="s">
        <v>151</v>
      </c>
      <c r="C176" s="25" t="s">
        <v>207</v>
      </c>
      <c r="D176" s="26" t="s">
        <v>77</v>
      </c>
      <c r="E176" s="25" t="s">
        <v>150</v>
      </c>
      <c r="F176" s="21">
        <f t="shared" ref="F176:F178" si="202">G176+H176+I176</f>
        <v>0</v>
      </c>
      <c r="G176" s="57">
        <v>0</v>
      </c>
      <c r="H176" s="57">
        <v>0</v>
      </c>
      <c r="I176" s="57">
        <v>0</v>
      </c>
      <c r="J176" s="21">
        <f t="shared" ref="J176:J178" si="203">K176+L176+M176</f>
        <v>0</v>
      </c>
      <c r="K176" s="57">
        <v>0</v>
      </c>
      <c r="L176" s="57">
        <v>0</v>
      </c>
      <c r="M176" s="57">
        <v>0</v>
      </c>
      <c r="N176" s="21">
        <f t="shared" ref="N176:N178" si="204">O176+P176+Q176</f>
        <v>0</v>
      </c>
      <c r="O176" s="57">
        <v>0</v>
      </c>
      <c r="P176" s="57">
        <v>0</v>
      </c>
      <c r="Q176" s="57"/>
      <c r="R176" s="21">
        <f t="shared" ref="R176:R178" si="205">S176+T176+U176</f>
        <v>0</v>
      </c>
      <c r="S176" s="57"/>
      <c r="T176" s="57"/>
      <c r="U176" s="57"/>
      <c r="V176" s="28" t="e">
        <f t="shared" si="201"/>
        <v>#DIV/0!</v>
      </c>
    </row>
    <row r="177" spans="1:101" ht="47.25" customHeight="1">
      <c r="A177" s="29"/>
      <c r="B177" s="31" t="s">
        <v>275</v>
      </c>
      <c r="C177" s="25" t="s">
        <v>207</v>
      </c>
      <c r="D177" s="26" t="s">
        <v>77</v>
      </c>
      <c r="E177" s="25" t="s">
        <v>273</v>
      </c>
      <c r="F177" s="21">
        <f t="shared" si="202"/>
        <v>27684.9</v>
      </c>
      <c r="G177" s="57">
        <v>830.5</v>
      </c>
      <c r="H177" s="57">
        <v>26854.400000000001</v>
      </c>
      <c r="I177" s="57"/>
      <c r="J177" s="21">
        <f t="shared" si="203"/>
        <v>0</v>
      </c>
      <c r="K177" s="57"/>
      <c r="L177" s="57"/>
      <c r="M177" s="57"/>
      <c r="N177" s="21">
        <f t="shared" si="204"/>
        <v>0</v>
      </c>
      <c r="O177" s="57">
        <v>0</v>
      </c>
      <c r="P177" s="57">
        <v>0</v>
      </c>
      <c r="Q177" s="57"/>
      <c r="R177" s="21">
        <f t="shared" si="205"/>
        <v>0</v>
      </c>
      <c r="S177" s="57"/>
      <c r="T177" s="57"/>
      <c r="U177" s="57"/>
      <c r="V177" s="28">
        <f t="shared" si="201"/>
        <v>0</v>
      </c>
    </row>
    <row r="178" spans="1:101" ht="50.25" customHeight="1">
      <c r="A178" s="29"/>
      <c r="B178" s="31" t="s">
        <v>276</v>
      </c>
      <c r="C178" s="25" t="s">
        <v>207</v>
      </c>
      <c r="D178" s="26" t="s">
        <v>77</v>
      </c>
      <c r="E178" s="25" t="s">
        <v>274</v>
      </c>
      <c r="F178" s="21">
        <f t="shared" si="202"/>
        <v>11613.2</v>
      </c>
      <c r="G178" s="57">
        <v>348.4</v>
      </c>
      <c r="H178" s="57">
        <v>11264.8</v>
      </c>
      <c r="I178" s="57"/>
      <c r="J178" s="21">
        <f t="shared" si="203"/>
        <v>0</v>
      </c>
      <c r="K178" s="57">
        <v>0</v>
      </c>
      <c r="L178" s="57">
        <v>0</v>
      </c>
      <c r="M178" s="57"/>
      <c r="N178" s="21">
        <f t="shared" si="204"/>
        <v>0</v>
      </c>
      <c r="O178" s="57">
        <v>0</v>
      </c>
      <c r="P178" s="57">
        <v>0</v>
      </c>
      <c r="Q178" s="57"/>
      <c r="R178" s="21">
        <f t="shared" si="205"/>
        <v>0</v>
      </c>
      <c r="S178" s="57"/>
      <c r="T178" s="57"/>
      <c r="U178" s="57"/>
      <c r="V178" s="28">
        <f t="shared" si="201"/>
        <v>0</v>
      </c>
    </row>
    <row r="179" spans="1:101" ht="52.5" customHeight="1">
      <c r="A179" s="29"/>
      <c r="B179" s="31" t="s">
        <v>204</v>
      </c>
      <c r="C179" s="25" t="s">
        <v>207</v>
      </c>
      <c r="D179" s="26" t="s">
        <v>77</v>
      </c>
      <c r="E179" s="25" t="s">
        <v>206</v>
      </c>
      <c r="F179" s="21">
        <f t="shared" si="148"/>
        <v>11569.4</v>
      </c>
      <c r="G179" s="57">
        <v>328.8</v>
      </c>
      <c r="H179" s="57">
        <v>10630</v>
      </c>
      <c r="I179" s="57">
        <v>610.6</v>
      </c>
      <c r="J179" s="21">
        <f t="shared" si="200"/>
        <v>47.6</v>
      </c>
      <c r="K179" s="57">
        <v>1.36</v>
      </c>
      <c r="L179" s="57">
        <v>43.8</v>
      </c>
      <c r="M179" s="57">
        <v>2.4</v>
      </c>
      <c r="N179" s="21">
        <f t="shared" si="198"/>
        <v>0</v>
      </c>
      <c r="O179" s="57">
        <v>0</v>
      </c>
      <c r="P179" s="57">
        <v>0</v>
      </c>
      <c r="Q179" s="57"/>
      <c r="R179" s="21">
        <f t="shared" si="199"/>
        <v>0</v>
      </c>
      <c r="S179" s="57"/>
      <c r="T179" s="57"/>
      <c r="U179" s="57"/>
      <c r="V179" s="28">
        <f t="shared" si="201"/>
        <v>4.0000000000000001E-3</v>
      </c>
    </row>
    <row r="180" spans="1:101" ht="68.25" customHeight="1">
      <c r="A180" s="29"/>
      <c r="B180" s="31" t="s">
        <v>278</v>
      </c>
      <c r="C180" s="25" t="s">
        <v>174</v>
      </c>
      <c r="D180" s="26" t="s">
        <v>16</v>
      </c>
      <c r="E180" s="25" t="s">
        <v>277</v>
      </c>
      <c r="F180" s="21">
        <f t="shared" si="148"/>
        <v>46025.7</v>
      </c>
      <c r="G180" s="57">
        <v>5684.2</v>
      </c>
      <c r="H180" s="57">
        <v>38040.199999999997</v>
      </c>
      <c r="I180" s="57">
        <v>2301.3000000000002</v>
      </c>
      <c r="J180" s="21">
        <f>SUM(K180:M180)</f>
        <v>10231.6</v>
      </c>
      <c r="K180" s="57">
        <v>1263.5999999999999</v>
      </c>
      <c r="L180" s="57">
        <v>8456.42</v>
      </c>
      <c r="M180" s="57">
        <v>511.6</v>
      </c>
      <c r="N180" s="21">
        <f t="shared" si="198"/>
        <v>0</v>
      </c>
      <c r="O180" s="57">
        <v>0</v>
      </c>
      <c r="P180" s="57">
        <v>0</v>
      </c>
      <c r="Q180" s="57">
        <v>0</v>
      </c>
      <c r="R180" s="21">
        <f t="shared" si="199"/>
        <v>0</v>
      </c>
      <c r="S180" s="57"/>
      <c r="T180" s="57"/>
      <c r="U180" s="57"/>
      <c r="V180" s="28">
        <f t="shared" si="201"/>
        <v>0.222</v>
      </c>
    </row>
    <row r="181" spans="1:101" ht="52.5" customHeight="1">
      <c r="A181" s="29"/>
      <c r="B181" s="31" t="s">
        <v>228</v>
      </c>
      <c r="C181" s="25" t="s">
        <v>207</v>
      </c>
      <c r="D181" s="26" t="s">
        <v>77</v>
      </c>
      <c r="E181" s="25" t="s">
        <v>229</v>
      </c>
      <c r="F181" s="21">
        <f t="shared" ref="F181:F182" si="206">G181+H181+I181</f>
        <v>10000</v>
      </c>
      <c r="G181" s="57">
        <v>10000</v>
      </c>
      <c r="H181" s="57"/>
      <c r="I181" s="57">
        <v>0</v>
      </c>
      <c r="J181" s="21">
        <f t="shared" ref="J181:J182" si="207">K181+L181+M181</f>
        <v>0</v>
      </c>
      <c r="K181" s="57">
        <v>0</v>
      </c>
      <c r="L181" s="57"/>
      <c r="M181" s="57">
        <v>0</v>
      </c>
      <c r="N181" s="21">
        <f t="shared" ref="N181:N182" si="208">O181+P181+Q181</f>
        <v>10000</v>
      </c>
      <c r="O181" s="57">
        <v>10000</v>
      </c>
      <c r="P181" s="57"/>
      <c r="Q181" s="57"/>
      <c r="R181" s="21">
        <f t="shared" ref="R181:R182" si="209">S181+T181+U181</f>
        <v>10000</v>
      </c>
      <c r="S181" s="57">
        <v>10000</v>
      </c>
      <c r="T181" s="57"/>
      <c r="U181" s="57"/>
      <c r="V181" s="28">
        <f t="shared" si="201"/>
        <v>0</v>
      </c>
    </row>
    <row r="182" spans="1:101" ht="68.25" customHeight="1">
      <c r="A182" s="29"/>
      <c r="B182" s="31" t="s">
        <v>426</v>
      </c>
      <c r="C182" s="25" t="s">
        <v>174</v>
      </c>
      <c r="D182" s="26" t="s">
        <v>16</v>
      </c>
      <c r="E182" s="25" t="s">
        <v>425</v>
      </c>
      <c r="F182" s="21">
        <f t="shared" si="206"/>
        <v>0.1</v>
      </c>
      <c r="G182" s="57">
        <v>0.09</v>
      </c>
      <c r="H182" s="57">
        <v>0</v>
      </c>
      <c r="I182" s="57">
        <v>0</v>
      </c>
      <c r="J182" s="21">
        <f t="shared" si="207"/>
        <v>0</v>
      </c>
      <c r="K182" s="57">
        <v>0</v>
      </c>
      <c r="L182" s="57"/>
      <c r="M182" s="57">
        <v>0</v>
      </c>
      <c r="N182" s="21">
        <f t="shared" si="208"/>
        <v>0</v>
      </c>
      <c r="O182" s="57"/>
      <c r="P182" s="57"/>
      <c r="Q182" s="57">
        <v>0</v>
      </c>
      <c r="R182" s="21">
        <f t="shared" si="209"/>
        <v>0</v>
      </c>
      <c r="S182" s="57"/>
      <c r="T182" s="57"/>
      <c r="U182" s="57"/>
      <c r="V182" s="28">
        <f t="shared" si="201"/>
        <v>0</v>
      </c>
    </row>
    <row r="183" spans="1:101" ht="33">
      <c r="A183" s="18" t="s">
        <v>78</v>
      </c>
      <c r="B183" s="38" t="s">
        <v>79</v>
      </c>
      <c r="C183" s="50" t="s">
        <v>12</v>
      </c>
      <c r="D183" s="50" t="s">
        <v>12</v>
      </c>
      <c r="E183" s="50" t="s">
        <v>12</v>
      </c>
      <c r="F183" s="21">
        <f t="shared" si="148"/>
        <v>21852.2</v>
      </c>
      <c r="G183" s="21">
        <f>SUM(G185:G187)</f>
        <v>20552.2</v>
      </c>
      <c r="H183" s="21">
        <f>SUM(H185:H187)</f>
        <v>1300</v>
      </c>
      <c r="I183" s="21">
        <f>SUM(I185:I187)</f>
        <v>0</v>
      </c>
      <c r="J183" s="21">
        <f t="shared" ref="J183" si="210">K183+L183+M183</f>
        <v>20114.599999999999</v>
      </c>
      <c r="K183" s="21">
        <f>SUM(K185:K187)</f>
        <v>19514.599999999999</v>
      </c>
      <c r="L183" s="21">
        <f>SUM(L185:L187)</f>
        <v>600</v>
      </c>
      <c r="M183" s="21">
        <f>SUM(M185:M187)</f>
        <v>0</v>
      </c>
      <c r="N183" s="21">
        <f t="shared" ref="N183" si="211">O183+P183+Q183</f>
        <v>0</v>
      </c>
      <c r="O183" s="21">
        <f>SUM(O185:O187)</f>
        <v>0</v>
      </c>
      <c r="P183" s="21">
        <f>SUM(P185:P187)</f>
        <v>0</v>
      </c>
      <c r="Q183" s="21">
        <f>SUM(Q185:Q187)</f>
        <v>0</v>
      </c>
      <c r="R183" s="21">
        <f t="shared" ref="R183" si="212">S183+T183+U183</f>
        <v>0</v>
      </c>
      <c r="S183" s="21">
        <f>SUM(S185:S187)</f>
        <v>0</v>
      </c>
      <c r="T183" s="21">
        <f>SUM(T185:T187)</f>
        <v>0</v>
      </c>
      <c r="U183" s="21">
        <f>SUM(U185:U187)</f>
        <v>0</v>
      </c>
      <c r="V183" s="28">
        <f t="shared" si="201"/>
        <v>0.92</v>
      </c>
    </row>
    <row r="184" spans="1:101" ht="18.75">
      <c r="A184" s="29"/>
      <c r="B184" s="49" t="s">
        <v>14</v>
      </c>
      <c r="C184" s="23"/>
      <c r="D184" s="32"/>
      <c r="E184" s="23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8"/>
    </row>
    <row r="185" spans="1:101" ht="51.75" customHeight="1">
      <c r="A185" s="29"/>
      <c r="B185" s="31" t="s">
        <v>80</v>
      </c>
      <c r="C185" s="25" t="s">
        <v>207</v>
      </c>
      <c r="D185" s="26" t="s">
        <v>77</v>
      </c>
      <c r="E185" s="25" t="s">
        <v>127</v>
      </c>
      <c r="F185" s="21">
        <f t="shared" si="148"/>
        <v>19512</v>
      </c>
      <c r="G185" s="57">
        <v>19512</v>
      </c>
      <c r="H185" s="57"/>
      <c r="I185" s="57"/>
      <c r="J185" s="21">
        <f>K185+L185+M185</f>
        <v>19496</v>
      </c>
      <c r="K185" s="57">
        <v>19496</v>
      </c>
      <c r="L185" s="57"/>
      <c r="M185" s="57"/>
      <c r="N185" s="21">
        <f t="shared" ref="N185:N192" si="213">O185+P185+Q185</f>
        <v>0</v>
      </c>
      <c r="O185" s="57">
        <v>0</v>
      </c>
      <c r="P185" s="57"/>
      <c r="Q185" s="57"/>
      <c r="R185" s="21">
        <f>S185+T185+U185</f>
        <v>0</v>
      </c>
      <c r="S185" s="57"/>
      <c r="T185" s="57"/>
      <c r="U185" s="57"/>
      <c r="V185" s="28">
        <f t="shared" si="201"/>
        <v>0.999</v>
      </c>
    </row>
    <row r="186" spans="1:101" ht="55.5" customHeight="1">
      <c r="A186" s="29"/>
      <c r="B186" s="31" t="s">
        <v>153</v>
      </c>
      <c r="C186" s="25" t="s">
        <v>207</v>
      </c>
      <c r="D186" s="26" t="s">
        <v>77</v>
      </c>
      <c r="E186" s="25" t="s">
        <v>152</v>
      </c>
      <c r="F186" s="21">
        <f t="shared" si="148"/>
        <v>1340.2</v>
      </c>
      <c r="G186" s="57">
        <v>40.200000000000003</v>
      </c>
      <c r="H186" s="57">
        <v>1300</v>
      </c>
      <c r="I186" s="57"/>
      <c r="J186" s="21">
        <f>K186+L186+M186</f>
        <v>618.6</v>
      </c>
      <c r="K186" s="57">
        <v>18.600000000000001</v>
      </c>
      <c r="L186" s="57">
        <v>600</v>
      </c>
      <c r="M186" s="57"/>
      <c r="N186" s="21">
        <f t="shared" si="213"/>
        <v>0</v>
      </c>
      <c r="O186" s="57">
        <v>0</v>
      </c>
      <c r="P186" s="57">
        <v>0</v>
      </c>
      <c r="Q186" s="57"/>
      <c r="R186" s="21">
        <f>S186+T186+U186</f>
        <v>0</v>
      </c>
      <c r="S186" s="57"/>
      <c r="T186" s="57"/>
      <c r="U186" s="57"/>
      <c r="V186" s="28">
        <f t="shared" si="201"/>
        <v>0.46200000000000002</v>
      </c>
    </row>
    <row r="187" spans="1:101" ht="90" customHeight="1">
      <c r="A187" s="29"/>
      <c r="B187" s="31" t="s">
        <v>129</v>
      </c>
      <c r="C187" s="25" t="s">
        <v>207</v>
      </c>
      <c r="D187" s="26" t="s">
        <v>77</v>
      </c>
      <c r="E187" s="25" t="s">
        <v>128</v>
      </c>
      <c r="F187" s="21">
        <f t="shared" si="148"/>
        <v>1000</v>
      </c>
      <c r="G187" s="57">
        <v>1000</v>
      </c>
      <c r="H187" s="57"/>
      <c r="I187" s="57">
        <v>0</v>
      </c>
      <c r="J187" s="21">
        <f>K187+L187+M187</f>
        <v>0</v>
      </c>
      <c r="K187" s="57">
        <v>0</v>
      </c>
      <c r="L187" s="57"/>
      <c r="M187" s="57"/>
      <c r="N187" s="21">
        <f t="shared" si="213"/>
        <v>0</v>
      </c>
      <c r="O187" s="57">
        <v>0</v>
      </c>
      <c r="P187" s="57"/>
      <c r="Q187" s="57">
        <v>0</v>
      </c>
      <c r="R187" s="21">
        <f>S187+T187+U187</f>
        <v>0</v>
      </c>
      <c r="S187" s="57"/>
      <c r="T187" s="57"/>
      <c r="U187" s="57">
        <v>0</v>
      </c>
      <c r="V187" s="28">
        <f t="shared" si="201"/>
        <v>0</v>
      </c>
    </row>
    <row r="188" spans="1:101" ht="2.25" hidden="1" customHeight="1">
      <c r="A188" s="18" t="s">
        <v>140</v>
      </c>
      <c r="B188" s="38" t="s">
        <v>219</v>
      </c>
      <c r="C188" s="50" t="s">
        <v>12</v>
      </c>
      <c r="D188" s="50" t="s">
        <v>12</v>
      </c>
      <c r="E188" s="50" t="s">
        <v>12</v>
      </c>
      <c r="F188" s="21">
        <f t="shared" ref="F188" si="214">G188+H188+I188</f>
        <v>0</v>
      </c>
      <c r="G188" s="21">
        <f>SUM(G190)</f>
        <v>0</v>
      </c>
      <c r="H188" s="21">
        <f t="shared" ref="H188:I188" si="215">SUM(H190)</f>
        <v>0</v>
      </c>
      <c r="I188" s="21">
        <f t="shared" si="215"/>
        <v>0</v>
      </c>
      <c r="J188" s="21">
        <f t="shared" ref="J188" si="216">K188+L188+M188</f>
        <v>0</v>
      </c>
      <c r="K188" s="21">
        <f>SUM(K190)</f>
        <v>0</v>
      </c>
      <c r="L188" s="21">
        <f t="shared" ref="L188:M188" si="217">SUM(L190)</f>
        <v>0</v>
      </c>
      <c r="M188" s="21">
        <f t="shared" si="217"/>
        <v>0</v>
      </c>
      <c r="N188" s="21">
        <f t="shared" si="213"/>
        <v>0</v>
      </c>
      <c r="O188" s="21">
        <f>SUM(O190)</f>
        <v>0</v>
      </c>
      <c r="P188" s="21">
        <f t="shared" ref="P188:Q188" si="218">SUM(P190)</f>
        <v>0</v>
      </c>
      <c r="Q188" s="21">
        <f t="shared" si="218"/>
        <v>0</v>
      </c>
      <c r="R188" s="21">
        <f>S188+T188+U188</f>
        <v>0</v>
      </c>
      <c r="S188" s="21">
        <f>SUM(S190)</f>
        <v>0</v>
      </c>
      <c r="T188" s="21">
        <f t="shared" ref="T188:U188" si="219">SUM(T190)</f>
        <v>0</v>
      </c>
      <c r="U188" s="21">
        <f t="shared" si="219"/>
        <v>0</v>
      </c>
      <c r="V188" s="28" t="e">
        <f t="shared" si="201"/>
        <v>#DIV/0!</v>
      </c>
    </row>
    <row r="189" spans="1:101" ht="18.75" hidden="1" customHeight="1">
      <c r="A189" s="29"/>
      <c r="B189" s="49" t="s">
        <v>14</v>
      </c>
      <c r="C189" s="23"/>
      <c r="D189" s="32"/>
      <c r="E189" s="23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8"/>
    </row>
    <row r="190" spans="1:101" ht="31.5" hidden="1" customHeight="1">
      <c r="A190" s="29"/>
      <c r="B190" s="31"/>
      <c r="C190" s="25"/>
      <c r="D190" s="26"/>
      <c r="E190" s="25"/>
      <c r="F190" s="21">
        <f t="shared" ref="F190" si="220">G190+H190+I190</f>
        <v>0</v>
      </c>
      <c r="G190" s="57"/>
      <c r="H190" s="57"/>
      <c r="I190" s="57"/>
      <c r="J190" s="21">
        <f>K190+L190+M190</f>
        <v>0</v>
      </c>
      <c r="K190" s="57"/>
      <c r="L190" s="57"/>
      <c r="M190" s="57"/>
      <c r="N190" s="21">
        <f t="shared" ref="N190" si="221">O190+P190+Q190</f>
        <v>0</v>
      </c>
      <c r="O190" s="57"/>
      <c r="P190" s="57"/>
      <c r="Q190" s="57"/>
      <c r="R190" s="21">
        <f>S190+T190+U190</f>
        <v>0</v>
      </c>
      <c r="S190" s="57"/>
      <c r="T190" s="57"/>
      <c r="U190" s="57"/>
      <c r="V190" s="28" t="e">
        <f t="shared" si="201"/>
        <v>#DIV/0!</v>
      </c>
    </row>
    <row r="191" spans="1:101" s="53" customFormat="1" ht="69.75" customHeight="1">
      <c r="A191" s="13" t="s">
        <v>81</v>
      </c>
      <c r="B191" s="48" t="s">
        <v>82</v>
      </c>
      <c r="C191" s="15" t="s">
        <v>12</v>
      </c>
      <c r="D191" s="15" t="s">
        <v>12</v>
      </c>
      <c r="E191" s="15" t="s">
        <v>12</v>
      </c>
      <c r="F191" s="35">
        <f>G191+H191+I191</f>
        <v>114229.8</v>
      </c>
      <c r="G191" s="35">
        <f>G192+G195+G200</f>
        <v>13876.9</v>
      </c>
      <c r="H191" s="35">
        <f>H192+H195+H200</f>
        <v>100352.9</v>
      </c>
      <c r="I191" s="35">
        <f>I192+I195+I200</f>
        <v>0</v>
      </c>
      <c r="J191" s="35">
        <f>K191+L191+M191</f>
        <v>47909.8</v>
      </c>
      <c r="K191" s="35">
        <f>K192+K195+K200</f>
        <v>1437.3</v>
      </c>
      <c r="L191" s="35">
        <f>L192+L195+L200</f>
        <v>46472.5</v>
      </c>
      <c r="M191" s="35">
        <f>M192+M195+M200</f>
        <v>0</v>
      </c>
      <c r="N191" s="35">
        <f>O191+P191+Q191</f>
        <v>0</v>
      </c>
      <c r="O191" s="35">
        <f>O192+O195+O200</f>
        <v>0</v>
      </c>
      <c r="P191" s="35">
        <f>P192+P195+P200</f>
        <v>0</v>
      </c>
      <c r="Q191" s="35">
        <f>Q192+Q195+Q200</f>
        <v>0</v>
      </c>
      <c r="R191" s="35">
        <f t="shared" ref="R191:R192" si="222">S191+T191+U191</f>
        <v>0</v>
      </c>
      <c r="S191" s="35">
        <f>S192+S195+S200</f>
        <v>0</v>
      </c>
      <c r="T191" s="35">
        <f>T192+T195+T200</f>
        <v>0</v>
      </c>
      <c r="U191" s="35">
        <f>U192+U195+U200</f>
        <v>0</v>
      </c>
      <c r="V191" s="36">
        <f t="shared" si="201"/>
        <v>0.41899999999999998</v>
      </c>
      <c r="W191" s="86"/>
      <c r="X191" s="86"/>
      <c r="Y191" s="86"/>
      <c r="Z191" s="86"/>
      <c r="AA191" s="86"/>
      <c r="AB191" s="86"/>
      <c r="AC191" s="86"/>
      <c r="AD191" s="86"/>
      <c r="AE191" s="86"/>
      <c r="AF191" s="86"/>
      <c r="AG191" s="86"/>
      <c r="AH191" s="86"/>
      <c r="AI191" s="86"/>
      <c r="AJ191" s="86"/>
      <c r="AK191" s="86"/>
      <c r="AL191" s="86"/>
      <c r="AM191" s="86"/>
      <c r="AN191" s="86"/>
      <c r="AO191" s="86"/>
      <c r="AP191" s="86"/>
      <c r="AQ191" s="86"/>
      <c r="AR191" s="86"/>
      <c r="AS191" s="86"/>
      <c r="AT191" s="86"/>
      <c r="AU191" s="86"/>
      <c r="AV191" s="86"/>
      <c r="AW191" s="86"/>
      <c r="AX191" s="86"/>
      <c r="AY191" s="86"/>
      <c r="AZ191" s="86"/>
      <c r="BA191" s="86"/>
      <c r="BB191" s="86"/>
      <c r="BC191" s="86"/>
      <c r="BD191" s="86"/>
      <c r="BE191" s="86"/>
      <c r="BF191" s="86"/>
      <c r="BG191" s="86"/>
      <c r="BH191" s="86"/>
      <c r="BI191" s="86"/>
      <c r="BJ191" s="86"/>
      <c r="BK191" s="86"/>
      <c r="BL191" s="86"/>
      <c r="BM191" s="86"/>
      <c r="BN191" s="86"/>
      <c r="BO191" s="86"/>
      <c r="BP191" s="86"/>
      <c r="BQ191" s="86"/>
      <c r="BR191" s="86"/>
      <c r="BS191" s="86"/>
      <c r="BT191" s="86"/>
      <c r="BU191" s="86"/>
      <c r="BV191" s="86"/>
      <c r="BW191" s="86"/>
      <c r="BX191" s="86"/>
      <c r="BY191" s="86"/>
      <c r="BZ191" s="86"/>
      <c r="CA191" s="86"/>
      <c r="CB191" s="86"/>
      <c r="CC191" s="86"/>
      <c r="CD191" s="86"/>
      <c r="CE191" s="86"/>
      <c r="CF191" s="86"/>
      <c r="CG191" s="86"/>
      <c r="CH191" s="86"/>
      <c r="CI191" s="86"/>
      <c r="CJ191" s="86"/>
      <c r="CK191" s="86"/>
      <c r="CL191" s="86"/>
      <c r="CM191" s="86"/>
      <c r="CN191" s="86"/>
      <c r="CO191" s="86"/>
      <c r="CP191" s="86"/>
      <c r="CQ191" s="86"/>
      <c r="CR191" s="86"/>
      <c r="CS191" s="86"/>
      <c r="CT191" s="86"/>
      <c r="CU191" s="86"/>
      <c r="CV191" s="86"/>
      <c r="CW191" s="86"/>
    </row>
    <row r="192" spans="1:101" ht="72" customHeight="1">
      <c r="A192" s="7" t="s">
        <v>83</v>
      </c>
      <c r="B192" s="19" t="s">
        <v>208</v>
      </c>
      <c r="C192" s="27" t="s">
        <v>12</v>
      </c>
      <c r="D192" s="27" t="s">
        <v>12</v>
      </c>
      <c r="E192" s="27" t="s">
        <v>12</v>
      </c>
      <c r="F192" s="21">
        <f t="shared" ref="F192:F216" si="223">G192+H192+I192</f>
        <v>9869.9</v>
      </c>
      <c r="G192" s="21">
        <f>SUM(G194:G194)</f>
        <v>296.10000000000002</v>
      </c>
      <c r="H192" s="21">
        <f>SUM(H194:H194)</f>
        <v>9573.7999999999993</v>
      </c>
      <c r="I192" s="21">
        <f>SUM(I194:I194)</f>
        <v>0</v>
      </c>
      <c r="J192" s="21">
        <f t="shared" ref="J192" si="224">K192+L192+M192</f>
        <v>9869.9</v>
      </c>
      <c r="K192" s="21">
        <f>SUM(K194:K194)</f>
        <v>296.10000000000002</v>
      </c>
      <c r="L192" s="21">
        <f>SUM(L194:L194)</f>
        <v>9573.7999999999993</v>
      </c>
      <c r="M192" s="21">
        <f>SUM(M194:M194)</f>
        <v>0</v>
      </c>
      <c r="N192" s="21">
        <f t="shared" si="213"/>
        <v>0</v>
      </c>
      <c r="O192" s="21">
        <f>SUM(O194:O194)</f>
        <v>0</v>
      </c>
      <c r="P192" s="21">
        <f>SUM(P194:P194)</f>
        <v>0</v>
      </c>
      <c r="Q192" s="21">
        <f>SUM(Q194:Q194)</f>
        <v>0</v>
      </c>
      <c r="R192" s="21">
        <f t="shared" si="222"/>
        <v>0</v>
      </c>
      <c r="S192" s="21">
        <f>SUM(S194:S194)</f>
        <v>0</v>
      </c>
      <c r="T192" s="21">
        <f>SUM(T194:T194)</f>
        <v>0</v>
      </c>
      <c r="U192" s="21">
        <f>SUM(U194:U194)</f>
        <v>0</v>
      </c>
      <c r="V192" s="28">
        <f t="shared" si="201"/>
        <v>1</v>
      </c>
    </row>
    <row r="193" spans="1:24" ht="18.75">
      <c r="A193" s="10"/>
      <c r="B193" s="52" t="s">
        <v>14</v>
      </c>
      <c r="C193" s="45"/>
      <c r="D193" s="45"/>
      <c r="E193" s="45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8"/>
    </row>
    <row r="194" spans="1:24" ht="142.5" customHeight="1">
      <c r="A194" s="39"/>
      <c r="B194" s="59" t="s">
        <v>223</v>
      </c>
      <c r="C194" s="41" t="s">
        <v>210</v>
      </c>
      <c r="D194" s="42" t="s">
        <v>55</v>
      </c>
      <c r="E194" s="41" t="s">
        <v>142</v>
      </c>
      <c r="F194" s="69">
        <f t="shared" si="223"/>
        <v>9869.9</v>
      </c>
      <c r="G194" s="72">
        <v>296.10000000000002</v>
      </c>
      <c r="H194" s="72">
        <v>9573.7999999999993</v>
      </c>
      <c r="I194" s="72"/>
      <c r="J194" s="69">
        <f t="shared" ref="J194:J195" si="225">K194+L194+M194</f>
        <v>9869.9</v>
      </c>
      <c r="K194" s="72">
        <v>296.10000000000002</v>
      </c>
      <c r="L194" s="72">
        <v>9573.7999999999993</v>
      </c>
      <c r="M194" s="72"/>
      <c r="N194" s="69">
        <f t="shared" ref="N194:N195" si="226">O194+P194+Q194</f>
        <v>0</v>
      </c>
      <c r="O194" s="72">
        <v>0</v>
      </c>
      <c r="P194" s="72">
        <v>0</v>
      </c>
      <c r="Q194" s="72"/>
      <c r="R194" s="69">
        <f t="shared" ref="R194:R195" si="227">S194+T194+U194</f>
        <v>0</v>
      </c>
      <c r="S194" s="72">
        <v>0</v>
      </c>
      <c r="T194" s="72"/>
      <c r="U194" s="72"/>
      <c r="V194" s="28">
        <f t="shared" si="201"/>
        <v>1</v>
      </c>
    </row>
    <row r="195" spans="1:24" ht="50.25" customHeight="1">
      <c r="A195" s="18" t="s">
        <v>84</v>
      </c>
      <c r="B195" s="38" t="s">
        <v>209</v>
      </c>
      <c r="C195" s="20" t="s">
        <v>12</v>
      </c>
      <c r="D195" s="20" t="s">
        <v>12</v>
      </c>
      <c r="E195" s="20" t="s">
        <v>12</v>
      </c>
      <c r="F195" s="21">
        <f>G195+H195+I195</f>
        <v>28681.3</v>
      </c>
      <c r="G195" s="21">
        <f>SUM(G197:G199)</f>
        <v>10560.5</v>
      </c>
      <c r="H195" s="21">
        <f>SUM(H197:H199)</f>
        <v>18120.8</v>
      </c>
      <c r="I195" s="21">
        <f>SUM(I197:I199)</f>
        <v>0</v>
      </c>
      <c r="J195" s="21">
        <f t="shared" si="225"/>
        <v>16159.4</v>
      </c>
      <c r="K195" s="21">
        <f>SUM(K197:K199)</f>
        <v>484.8</v>
      </c>
      <c r="L195" s="21">
        <f>SUM(L197:L199)</f>
        <v>15674.6</v>
      </c>
      <c r="M195" s="21">
        <f>SUM(M197:M199)</f>
        <v>0</v>
      </c>
      <c r="N195" s="21">
        <f t="shared" si="226"/>
        <v>0</v>
      </c>
      <c r="O195" s="21">
        <f>SUM(O197:O199)</f>
        <v>0</v>
      </c>
      <c r="P195" s="21">
        <f>SUM(P197:P199)</f>
        <v>0</v>
      </c>
      <c r="Q195" s="21">
        <f>SUM(Q197:Q199)</f>
        <v>0</v>
      </c>
      <c r="R195" s="21">
        <f t="shared" si="227"/>
        <v>0</v>
      </c>
      <c r="S195" s="21">
        <f>SUM(S197:S199)</f>
        <v>0</v>
      </c>
      <c r="T195" s="21">
        <f>SUM(T197:T199)</f>
        <v>0</v>
      </c>
      <c r="U195" s="21">
        <f>SUM(U197:U199)</f>
        <v>0</v>
      </c>
      <c r="V195" s="28">
        <f t="shared" si="201"/>
        <v>0.56299999999999994</v>
      </c>
    </row>
    <row r="196" spans="1:24" ht="18.75">
      <c r="A196" s="29"/>
      <c r="B196" s="49" t="s">
        <v>14</v>
      </c>
      <c r="C196" s="23"/>
      <c r="D196" s="23"/>
      <c r="E196" s="23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8"/>
    </row>
    <row r="197" spans="1:24" ht="124.5" customHeight="1">
      <c r="A197" s="29"/>
      <c r="B197" s="92" t="s">
        <v>226</v>
      </c>
      <c r="C197" s="41" t="s">
        <v>210</v>
      </c>
      <c r="D197" s="42" t="s">
        <v>55</v>
      </c>
      <c r="E197" s="25" t="s">
        <v>92</v>
      </c>
      <c r="F197" s="21">
        <f t="shared" ref="F197:F198" si="228">G197+H197+I197</f>
        <v>2521.9</v>
      </c>
      <c r="G197" s="57">
        <v>75.7</v>
      </c>
      <c r="H197" s="57">
        <v>2446.1999999999998</v>
      </c>
      <c r="I197" s="57"/>
      <c r="J197" s="21">
        <f t="shared" ref="J197" si="229">K197+L197+M197</f>
        <v>0</v>
      </c>
      <c r="K197" s="57">
        <v>0</v>
      </c>
      <c r="L197" s="57">
        <v>0</v>
      </c>
      <c r="M197" s="57"/>
      <c r="N197" s="21">
        <f t="shared" ref="N197" si="230">O197+P197+Q197</f>
        <v>0</v>
      </c>
      <c r="O197" s="57">
        <v>0</v>
      </c>
      <c r="P197" s="57">
        <v>0</v>
      </c>
      <c r="Q197" s="57"/>
      <c r="R197" s="21">
        <f t="shared" ref="R197" si="231">S197+T197+U197</f>
        <v>0</v>
      </c>
      <c r="S197" s="57">
        <v>0</v>
      </c>
      <c r="T197" s="57"/>
      <c r="U197" s="57"/>
      <c r="V197" s="28">
        <f t="shared" si="201"/>
        <v>0</v>
      </c>
    </row>
    <row r="198" spans="1:24" ht="114.75" customHeight="1">
      <c r="A198" s="29"/>
      <c r="B198" s="102" t="s">
        <v>357</v>
      </c>
      <c r="C198" s="41" t="s">
        <v>210</v>
      </c>
      <c r="D198" s="42" t="s">
        <v>55</v>
      </c>
      <c r="E198" s="25" t="s">
        <v>356</v>
      </c>
      <c r="F198" s="21">
        <f t="shared" si="228"/>
        <v>10000</v>
      </c>
      <c r="G198" s="57">
        <v>10000</v>
      </c>
      <c r="H198" s="57"/>
      <c r="I198" s="57"/>
      <c r="J198" s="21"/>
      <c r="K198" s="57"/>
      <c r="L198" s="57"/>
      <c r="M198" s="57"/>
      <c r="N198" s="21"/>
      <c r="O198" s="57"/>
      <c r="P198" s="57"/>
      <c r="Q198" s="57"/>
      <c r="R198" s="21"/>
      <c r="S198" s="57"/>
      <c r="T198" s="57"/>
      <c r="U198" s="57"/>
      <c r="V198" s="28">
        <f t="shared" si="201"/>
        <v>0</v>
      </c>
    </row>
    <row r="199" spans="1:24" ht="151.5" customHeight="1">
      <c r="A199" s="29"/>
      <c r="B199" s="31" t="s">
        <v>211</v>
      </c>
      <c r="C199" s="41" t="s">
        <v>210</v>
      </c>
      <c r="D199" s="42" t="s">
        <v>55</v>
      </c>
      <c r="E199" s="25" t="s">
        <v>143</v>
      </c>
      <c r="F199" s="21">
        <f t="shared" si="223"/>
        <v>16159.4</v>
      </c>
      <c r="G199" s="57">
        <v>484.8</v>
      </c>
      <c r="H199" s="57">
        <v>15674.6</v>
      </c>
      <c r="I199" s="57"/>
      <c r="J199" s="21">
        <f t="shared" ref="J199" si="232">K199+L199+M199</f>
        <v>16159.4</v>
      </c>
      <c r="K199" s="57">
        <v>484.78</v>
      </c>
      <c r="L199" s="57">
        <v>15674.6</v>
      </c>
      <c r="M199" s="57"/>
      <c r="N199" s="21">
        <f t="shared" ref="N199" si="233">O199+P199+Q199</f>
        <v>0</v>
      </c>
      <c r="O199" s="57">
        <v>0</v>
      </c>
      <c r="P199" s="57">
        <v>0</v>
      </c>
      <c r="Q199" s="57"/>
      <c r="R199" s="21">
        <f t="shared" ref="R199" si="234">S199+T199+U199</f>
        <v>0</v>
      </c>
      <c r="S199" s="57">
        <v>0</v>
      </c>
      <c r="T199" s="57"/>
      <c r="U199" s="57"/>
      <c r="V199" s="28">
        <f t="shared" si="201"/>
        <v>1</v>
      </c>
      <c r="X199" s="88"/>
    </row>
    <row r="200" spans="1:24" ht="65.25" customHeight="1">
      <c r="A200" s="7" t="s">
        <v>85</v>
      </c>
      <c r="B200" s="19" t="s">
        <v>222</v>
      </c>
      <c r="C200" s="27" t="s">
        <v>12</v>
      </c>
      <c r="D200" s="54" t="s">
        <v>12</v>
      </c>
      <c r="E200" s="27" t="s">
        <v>12</v>
      </c>
      <c r="F200" s="21">
        <f t="shared" si="223"/>
        <v>75678.600000000006</v>
      </c>
      <c r="G200" s="21">
        <f>SUM(G202:G209)</f>
        <v>3020.3</v>
      </c>
      <c r="H200" s="21">
        <f t="shared" ref="H200:I200" si="235">SUM(H202:H209)</f>
        <v>72658.3</v>
      </c>
      <c r="I200" s="21">
        <f t="shared" si="235"/>
        <v>0</v>
      </c>
      <c r="J200" s="21">
        <f t="shared" ref="J200" si="236">SUM(J202:J208)</f>
        <v>21880.5</v>
      </c>
      <c r="K200" s="21">
        <f>SUM(K202:K209)</f>
        <v>656.4</v>
      </c>
      <c r="L200" s="21">
        <f t="shared" ref="L200:M200" si="237">SUM(L202:L209)</f>
        <v>21224.1</v>
      </c>
      <c r="M200" s="21">
        <f t="shared" si="237"/>
        <v>0</v>
      </c>
      <c r="N200" s="21">
        <f t="shared" ref="N200" si="238">O200+P200+Q200</f>
        <v>0</v>
      </c>
      <c r="O200" s="21">
        <f>SUM(O202:O209)</f>
        <v>0</v>
      </c>
      <c r="P200" s="21">
        <f t="shared" ref="P200:Q200" si="239">SUM(P202:P209)</f>
        <v>0</v>
      </c>
      <c r="Q200" s="21">
        <f t="shared" si="239"/>
        <v>0</v>
      </c>
      <c r="R200" s="21">
        <f t="shared" ref="R200" si="240">S200+T200+U200</f>
        <v>0</v>
      </c>
      <c r="S200" s="21">
        <f>SUM(S202:S209)</f>
        <v>0</v>
      </c>
      <c r="T200" s="21">
        <f t="shared" ref="T200:U200" si="241">SUM(T202:T209)</f>
        <v>0</v>
      </c>
      <c r="U200" s="21">
        <f t="shared" si="241"/>
        <v>0</v>
      </c>
      <c r="V200" s="28">
        <f t="shared" si="201"/>
        <v>0.28899999999999998</v>
      </c>
    </row>
    <row r="201" spans="1:24" ht="18.75">
      <c r="A201" s="29"/>
      <c r="B201" s="31" t="s">
        <v>14</v>
      </c>
      <c r="C201" s="23"/>
      <c r="D201" s="32"/>
      <c r="E201" s="23"/>
      <c r="F201" s="21"/>
      <c r="G201" s="57"/>
      <c r="H201" s="57"/>
      <c r="I201" s="57"/>
      <c r="J201" s="21"/>
      <c r="K201" s="57"/>
      <c r="L201" s="57"/>
      <c r="M201" s="57"/>
      <c r="N201" s="21"/>
      <c r="O201" s="57"/>
      <c r="P201" s="57"/>
      <c r="Q201" s="57"/>
      <c r="R201" s="21"/>
      <c r="S201" s="57"/>
      <c r="T201" s="57"/>
      <c r="U201" s="57"/>
      <c r="V201" s="28"/>
    </row>
    <row r="202" spans="1:24" ht="126.75" customHeight="1">
      <c r="A202" s="29"/>
      <c r="B202" s="31" t="s">
        <v>212</v>
      </c>
      <c r="C202" s="25" t="s">
        <v>210</v>
      </c>
      <c r="D202" s="26" t="s">
        <v>55</v>
      </c>
      <c r="E202" s="25" t="s">
        <v>134</v>
      </c>
      <c r="F202" s="21">
        <f t="shared" si="223"/>
        <v>0</v>
      </c>
      <c r="G202" s="57">
        <v>0</v>
      </c>
      <c r="H202" s="57">
        <v>0</v>
      </c>
      <c r="I202" s="57"/>
      <c r="J202" s="21">
        <f t="shared" ref="J202:J207" si="242">K202+L202+M202</f>
        <v>0</v>
      </c>
      <c r="K202" s="57">
        <v>0</v>
      </c>
      <c r="L202" s="57">
        <v>0</v>
      </c>
      <c r="M202" s="57"/>
      <c r="N202" s="21">
        <f t="shared" ref="N202:N207" si="243">O202+P202+Q202</f>
        <v>0</v>
      </c>
      <c r="O202" s="57">
        <v>0</v>
      </c>
      <c r="P202" s="57"/>
      <c r="Q202" s="57"/>
      <c r="R202" s="21">
        <f t="shared" ref="R202:R207" si="244">S202+T202+U202</f>
        <v>0</v>
      </c>
      <c r="S202" s="57">
        <v>0</v>
      </c>
      <c r="T202" s="57"/>
      <c r="U202" s="57"/>
      <c r="V202" s="28" t="e">
        <f t="shared" si="201"/>
        <v>#DIV/0!</v>
      </c>
    </row>
    <row r="203" spans="1:24" ht="119.25" customHeight="1">
      <c r="A203" s="29"/>
      <c r="B203" s="31" t="s">
        <v>213</v>
      </c>
      <c r="C203" s="25" t="s">
        <v>210</v>
      </c>
      <c r="D203" s="26" t="s">
        <v>55</v>
      </c>
      <c r="E203" s="63" t="s">
        <v>144</v>
      </c>
      <c r="F203" s="21">
        <f t="shared" si="223"/>
        <v>21880.5</v>
      </c>
      <c r="G203" s="57">
        <v>656.4</v>
      </c>
      <c r="H203" s="57">
        <v>21224.1</v>
      </c>
      <c r="I203" s="57"/>
      <c r="J203" s="21">
        <f t="shared" si="242"/>
        <v>21880.5</v>
      </c>
      <c r="K203" s="57">
        <v>656.4</v>
      </c>
      <c r="L203" s="57">
        <v>21224.1</v>
      </c>
      <c r="M203" s="57"/>
      <c r="N203" s="21">
        <f t="shared" si="243"/>
        <v>0</v>
      </c>
      <c r="O203" s="57">
        <v>0</v>
      </c>
      <c r="P203" s="57">
        <v>0</v>
      </c>
      <c r="Q203" s="57"/>
      <c r="R203" s="21">
        <f t="shared" si="244"/>
        <v>0</v>
      </c>
      <c r="S203" s="57">
        <v>0</v>
      </c>
      <c r="T203" s="57"/>
      <c r="U203" s="57"/>
      <c r="V203" s="28">
        <f t="shared" si="201"/>
        <v>1</v>
      </c>
    </row>
    <row r="204" spans="1:24" ht="84" customHeight="1">
      <c r="A204" s="29"/>
      <c r="B204" s="31" t="s">
        <v>145</v>
      </c>
      <c r="C204" s="25" t="s">
        <v>214</v>
      </c>
      <c r="D204" s="26" t="s">
        <v>166</v>
      </c>
      <c r="E204" s="25" t="s">
        <v>146</v>
      </c>
      <c r="F204" s="21">
        <f t="shared" si="223"/>
        <v>0</v>
      </c>
      <c r="G204" s="57">
        <v>0</v>
      </c>
      <c r="H204" s="57">
        <v>0</v>
      </c>
      <c r="I204" s="57"/>
      <c r="J204" s="21">
        <f t="shared" si="242"/>
        <v>0</v>
      </c>
      <c r="K204" s="57"/>
      <c r="L204" s="57"/>
      <c r="M204" s="57"/>
      <c r="N204" s="21">
        <f t="shared" si="243"/>
        <v>0</v>
      </c>
      <c r="O204" s="57">
        <v>0</v>
      </c>
      <c r="P204" s="57">
        <v>0</v>
      </c>
      <c r="Q204" s="57"/>
      <c r="R204" s="21">
        <f t="shared" si="244"/>
        <v>0</v>
      </c>
      <c r="S204" s="57">
        <v>0</v>
      </c>
      <c r="T204" s="57"/>
      <c r="U204" s="57"/>
      <c r="V204" s="28" t="e">
        <f t="shared" si="201"/>
        <v>#DIV/0!</v>
      </c>
    </row>
    <row r="205" spans="1:24" ht="135" customHeight="1">
      <c r="A205" s="29"/>
      <c r="B205" s="31" t="s">
        <v>282</v>
      </c>
      <c r="C205" s="25" t="s">
        <v>210</v>
      </c>
      <c r="D205" s="26" t="s">
        <v>55</v>
      </c>
      <c r="E205" s="25" t="s">
        <v>281</v>
      </c>
      <c r="F205" s="21">
        <f t="shared" si="223"/>
        <v>0</v>
      </c>
      <c r="G205" s="57">
        <v>0</v>
      </c>
      <c r="H205" s="57">
        <v>0</v>
      </c>
      <c r="I205" s="57"/>
      <c r="J205" s="21">
        <f t="shared" si="242"/>
        <v>0</v>
      </c>
      <c r="K205" s="57">
        <v>0</v>
      </c>
      <c r="L205" s="57">
        <v>0</v>
      </c>
      <c r="M205" s="57"/>
      <c r="N205" s="21">
        <f t="shared" si="243"/>
        <v>0</v>
      </c>
      <c r="O205" s="57">
        <v>0</v>
      </c>
      <c r="P205" s="57">
        <v>0</v>
      </c>
      <c r="Q205" s="57"/>
      <c r="R205" s="21">
        <f t="shared" si="244"/>
        <v>0</v>
      </c>
      <c r="S205" s="57">
        <v>0</v>
      </c>
      <c r="T205" s="57"/>
      <c r="U205" s="57"/>
      <c r="V205" s="28" t="e">
        <f t="shared" si="201"/>
        <v>#DIV/0!</v>
      </c>
    </row>
    <row r="206" spans="1:24" ht="153.75" customHeight="1">
      <c r="A206" s="29"/>
      <c r="B206" s="31" t="s">
        <v>336</v>
      </c>
      <c r="C206" s="25" t="s">
        <v>210</v>
      </c>
      <c r="D206" s="26" t="s">
        <v>55</v>
      </c>
      <c r="E206" s="25" t="s">
        <v>335</v>
      </c>
      <c r="F206" s="21">
        <f t="shared" si="223"/>
        <v>13550.7</v>
      </c>
      <c r="G206" s="57">
        <v>406.5</v>
      </c>
      <c r="H206" s="57">
        <v>13144.2</v>
      </c>
      <c r="I206" s="57"/>
      <c r="J206" s="21">
        <f t="shared" si="242"/>
        <v>0</v>
      </c>
      <c r="K206" s="57">
        <v>0</v>
      </c>
      <c r="L206" s="57">
        <v>0</v>
      </c>
      <c r="M206" s="57"/>
      <c r="N206" s="21">
        <f t="shared" si="243"/>
        <v>0</v>
      </c>
      <c r="O206" s="57">
        <v>0</v>
      </c>
      <c r="P206" s="57">
        <v>0</v>
      </c>
      <c r="Q206" s="57"/>
      <c r="R206" s="21">
        <f t="shared" si="244"/>
        <v>0</v>
      </c>
      <c r="S206" s="57"/>
      <c r="T206" s="57"/>
      <c r="U206" s="57"/>
      <c r="V206" s="28">
        <f t="shared" si="201"/>
        <v>0</v>
      </c>
    </row>
    <row r="207" spans="1:24" ht="86.25" customHeight="1">
      <c r="A207" s="29"/>
      <c r="B207" s="31" t="s">
        <v>168</v>
      </c>
      <c r="C207" s="25" t="s">
        <v>215</v>
      </c>
      <c r="D207" s="26" t="s">
        <v>86</v>
      </c>
      <c r="E207" s="25" t="s">
        <v>167</v>
      </c>
      <c r="F207" s="21">
        <f t="shared" si="223"/>
        <v>39474.199999999997</v>
      </c>
      <c r="G207" s="57">
        <v>1184.2</v>
      </c>
      <c r="H207" s="57">
        <v>38290</v>
      </c>
      <c r="I207" s="57"/>
      <c r="J207" s="21">
        <f t="shared" si="242"/>
        <v>0</v>
      </c>
      <c r="K207" s="57">
        <v>0</v>
      </c>
      <c r="L207" s="57">
        <v>0</v>
      </c>
      <c r="M207" s="57"/>
      <c r="N207" s="21">
        <f t="shared" si="243"/>
        <v>0</v>
      </c>
      <c r="O207" s="57">
        <v>0</v>
      </c>
      <c r="P207" s="57">
        <v>0</v>
      </c>
      <c r="Q207" s="57"/>
      <c r="R207" s="21">
        <f t="shared" si="244"/>
        <v>0</v>
      </c>
      <c r="S207" s="57">
        <v>0</v>
      </c>
      <c r="T207" s="57"/>
      <c r="U207" s="57"/>
      <c r="V207" s="28">
        <f t="shared" si="201"/>
        <v>0</v>
      </c>
    </row>
    <row r="208" spans="1:24" ht="91.5" customHeight="1">
      <c r="A208" s="29"/>
      <c r="B208" s="31" t="s">
        <v>87</v>
      </c>
      <c r="C208" s="25" t="s">
        <v>215</v>
      </c>
      <c r="D208" s="26" t="s">
        <v>86</v>
      </c>
      <c r="E208" s="25" t="s">
        <v>147</v>
      </c>
      <c r="F208" s="21">
        <f t="shared" si="223"/>
        <v>0</v>
      </c>
      <c r="G208" s="57">
        <v>0</v>
      </c>
      <c r="H208" s="57"/>
      <c r="I208" s="57"/>
      <c r="J208" s="21">
        <f t="shared" ref="J208:J210" si="245">K208+L208+M208</f>
        <v>0</v>
      </c>
      <c r="K208" s="57">
        <v>0</v>
      </c>
      <c r="L208" s="57"/>
      <c r="M208" s="57"/>
      <c r="N208" s="21">
        <f t="shared" ref="N208:N211" si="246">O208+P208+Q208</f>
        <v>0</v>
      </c>
      <c r="O208" s="57">
        <v>0</v>
      </c>
      <c r="P208" s="57"/>
      <c r="Q208" s="57"/>
      <c r="R208" s="21">
        <f t="shared" ref="R208:R209" si="247">S208+T208+U208</f>
        <v>0</v>
      </c>
      <c r="S208" s="57">
        <v>0</v>
      </c>
      <c r="T208" s="57"/>
      <c r="U208" s="57"/>
      <c r="V208" s="28" t="e">
        <f t="shared" si="201"/>
        <v>#DIV/0!</v>
      </c>
    </row>
    <row r="209" spans="1:101" ht="90" customHeight="1">
      <c r="A209" s="29"/>
      <c r="B209" s="31" t="s">
        <v>87</v>
      </c>
      <c r="C209" s="25" t="s">
        <v>215</v>
      </c>
      <c r="D209" s="100" t="s">
        <v>86</v>
      </c>
      <c r="E209" s="25" t="s">
        <v>365</v>
      </c>
      <c r="F209" s="21">
        <f t="shared" si="223"/>
        <v>773.2</v>
      </c>
      <c r="G209" s="57">
        <v>773.2</v>
      </c>
      <c r="H209" s="57"/>
      <c r="I209" s="57"/>
      <c r="J209" s="21">
        <f t="shared" si="245"/>
        <v>0</v>
      </c>
      <c r="K209" s="57"/>
      <c r="L209" s="57"/>
      <c r="M209" s="57"/>
      <c r="N209" s="21">
        <f t="shared" si="246"/>
        <v>0</v>
      </c>
      <c r="O209" s="57"/>
      <c r="P209" s="57"/>
      <c r="Q209" s="57"/>
      <c r="R209" s="21">
        <f t="shared" si="247"/>
        <v>0</v>
      </c>
      <c r="S209" s="57"/>
      <c r="T209" s="57"/>
      <c r="U209" s="57"/>
      <c r="V209" s="28">
        <f t="shared" si="201"/>
        <v>0</v>
      </c>
    </row>
    <row r="210" spans="1:101" s="53" customFormat="1" ht="46.5" customHeight="1">
      <c r="A210" s="13" t="s">
        <v>88</v>
      </c>
      <c r="B210" s="48" t="s">
        <v>409</v>
      </c>
      <c r="C210" s="15" t="s">
        <v>12</v>
      </c>
      <c r="D210" s="15" t="s">
        <v>12</v>
      </c>
      <c r="E210" s="15" t="s">
        <v>12</v>
      </c>
      <c r="F210" s="35">
        <f t="shared" si="223"/>
        <v>23596.1</v>
      </c>
      <c r="G210" s="35">
        <f>G211</f>
        <v>7012.9</v>
      </c>
      <c r="H210" s="35">
        <f>H211</f>
        <v>16583.2</v>
      </c>
      <c r="I210" s="35">
        <f>I211</f>
        <v>0</v>
      </c>
      <c r="J210" s="35">
        <f t="shared" si="245"/>
        <v>19548.099999999999</v>
      </c>
      <c r="K210" s="35">
        <f>K211</f>
        <v>2964.9</v>
      </c>
      <c r="L210" s="35">
        <f>L211</f>
        <v>16583.2</v>
      </c>
      <c r="M210" s="35">
        <f>M211</f>
        <v>0</v>
      </c>
      <c r="N210" s="35">
        <f t="shared" si="246"/>
        <v>2500</v>
      </c>
      <c r="O210" s="35">
        <f>O211</f>
        <v>2500</v>
      </c>
      <c r="P210" s="35">
        <f>P211</f>
        <v>0</v>
      </c>
      <c r="Q210" s="35">
        <f>Q211</f>
        <v>0</v>
      </c>
      <c r="R210" s="35">
        <f>S210+T210+U210</f>
        <v>2500</v>
      </c>
      <c r="S210" s="35">
        <f>S211</f>
        <v>2500</v>
      </c>
      <c r="T210" s="35">
        <f>T211</f>
        <v>0</v>
      </c>
      <c r="U210" s="35">
        <f>U211</f>
        <v>0</v>
      </c>
      <c r="V210" s="36">
        <f t="shared" si="201"/>
        <v>0.82799999999999996</v>
      </c>
      <c r="W210" s="86"/>
      <c r="X210" s="86"/>
      <c r="Y210" s="86"/>
      <c r="Z210" s="86"/>
      <c r="AA210" s="86"/>
      <c r="AB210" s="86"/>
      <c r="AC210" s="86"/>
      <c r="AD210" s="86"/>
      <c r="AE210" s="86"/>
      <c r="AF210" s="86"/>
      <c r="AG210" s="86"/>
      <c r="AH210" s="86"/>
      <c r="AI210" s="86"/>
      <c r="AJ210" s="86"/>
      <c r="AK210" s="86"/>
      <c r="AL210" s="86"/>
      <c r="AM210" s="86"/>
      <c r="AN210" s="86"/>
      <c r="AO210" s="86"/>
      <c r="AP210" s="86"/>
      <c r="AQ210" s="86"/>
      <c r="AR210" s="86"/>
      <c r="AS210" s="86"/>
      <c r="AT210" s="86"/>
      <c r="AU210" s="86"/>
      <c r="AV210" s="86"/>
      <c r="AW210" s="86"/>
      <c r="AX210" s="86"/>
      <c r="AY210" s="86"/>
      <c r="AZ210" s="86"/>
      <c r="BA210" s="86"/>
      <c r="BB210" s="86"/>
      <c r="BC210" s="86"/>
      <c r="BD210" s="86"/>
      <c r="BE210" s="86"/>
      <c r="BF210" s="86"/>
      <c r="BG210" s="86"/>
      <c r="BH210" s="86"/>
      <c r="BI210" s="86"/>
      <c r="BJ210" s="86"/>
      <c r="BK210" s="86"/>
      <c r="BL210" s="86"/>
      <c r="BM210" s="86"/>
      <c r="BN210" s="86"/>
      <c r="BO210" s="86"/>
      <c r="BP210" s="86"/>
      <c r="BQ210" s="86"/>
      <c r="BR210" s="86"/>
      <c r="BS210" s="86"/>
      <c r="BT210" s="86"/>
      <c r="BU210" s="86"/>
      <c r="BV210" s="86"/>
      <c r="BW210" s="86"/>
      <c r="BX210" s="86"/>
      <c r="BY210" s="86"/>
      <c r="BZ210" s="86"/>
      <c r="CA210" s="86"/>
      <c r="CB210" s="86"/>
      <c r="CC210" s="86"/>
      <c r="CD210" s="86"/>
      <c r="CE210" s="86"/>
      <c r="CF210" s="86"/>
      <c r="CG210" s="86"/>
      <c r="CH210" s="86"/>
      <c r="CI210" s="86"/>
      <c r="CJ210" s="86"/>
      <c r="CK210" s="86"/>
      <c r="CL210" s="86"/>
      <c r="CM210" s="86"/>
      <c r="CN210" s="86"/>
      <c r="CO210" s="86"/>
      <c r="CP210" s="86"/>
      <c r="CQ210" s="86"/>
      <c r="CR210" s="86"/>
      <c r="CS210" s="86"/>
      <c r="CT210" s="86"/>
      <c r="CU210" s="86"/>
      <c r="CV210" s="86"/>
      <c r="CW210" s="86"/>
    </row>
    <row r="211" spans="1:101" ht="77.25" customHeight="1">
      <c r="A211" s="7" t="s">
        <v>89</v>
      </c>
      <c r="B211" s="19" t="s">
        <v>217</v>
      </c>
      <c r="C211" s="27" t="s">
        <v>12</v>
      </c>
      <c r="D211" s="27" t="s">
        <v>12</v>
      </c>
      <c r="E211" s="27" t="s">
        <v>12</v>
      </c>
      <c r="F211" s="21">
        <f t="shared" si="223"/>
        <v>23596.1</v>
      </c>
      <c r="G211" s="21">
        <f>SUM(G213:G216)</f>
        <v>7012.9</v>
      </c>
      <c r="H211" s="21">
        <f t="shared" ref="H211:I211" si="248">SUM(H213:H216)</f>
        <v>16583.2</v>
      </c>
      <c r="I211" s="21">
        <f t="shared" si="248"/>
        <v>0</v>
      </c>
      <c r="J211" s="21">
        <f>K211+L211+M211</f>
        <v>19548.099999999999</v>
      </c>
      <c r="K211" s="21">
        <f>SUM(K213:K216)</f>
        <v>2964.9</v>
      </c>
      <c r="L211" s="21">
        <f t="shared" ref="L211:M211" si="249">SUM(L213:L216)</f>
        <v>16583.2</v>
      </c>
      <c r="M211" s="21">
        <f t="shared" si="249"/>
        <v>0</v>
      </c>
      <c r="N211" s="21">
        <f t="shared" si="246"/>
        <v>2500</v>
      </c>
      <c r="O211" s="21">
        <f>SUM(O213:O216)</f>
        <v>2500</v>
      </c>
      <c r="P211" s="21">
        <f t="shared" ref="P211:Q211" si="250">SUM(P213:P216)</f>
        <v>0</v>
      </c>
      <c r="Q211" s="21">
        <f t="shared" si="250"/>
        <v>0</v>
      </c>
      <c r="R211" s="21">
        <f>S211+T211+U211</f>
        <v>2500</v>
      </c>
      <c r="S211" s="21">
        <f>SUM(S213:S216)</f>
        <v>2500</v>
      </c>
      <c r="T211" s="21">
        <f t="shared" ref="T211:U211" si="251">SUM(T213:T216)</f>
        <v>0</v>
      </c>
      <c r="U211" s="21">
        <f t="shared" si="251"/>
        <v>0</v>
      </c>
      <c r="V211" s="28">
        <f t="shared" si="201"/>
        <v>0.82799999999999996</v>
      </c>
    </row>
    <row r="212" spans="1:101" ht="15.75" customHeight="1">
      <c r="A212" s="29"/>
      <c r="B212" s="49" t="s">
        <v>14</v>
      </c>
      <c r="C212" s="23"/>
      <c r="D212" s="23"/>
      <c r="E212" s="23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8"/>
    </row>
    <row r="213" spans="1:101" ht="107.25" customHeight="1">
      <c r="A213" s="29"/>
      <c r="B213" s="31" t="s">
        <v>216</v>
      </c>
      <c r="C213" s="25" t="s">
        <v>210</v>
      </c>
      <c r="D213" s="26" t="s">
        <v>55</v>
      </c>
      <c r="E213" s="25" t="s">
        <v>279</v>
      </c>
      <c r="F213" s="21">
        <f t="shared" si="223"/>
        <v>17096.099999999999</v>
      </c>
      <c r="G213" s="57">
        <v>512.9</v>
      </c>
      <c r="H213" s="57">
        <v>16583.2</v>
      </c>
      <c r="I213" s="57"/>
      <c r="J213" s="21">
        <f t="shared" ref="J213:J215" si="252">K213+L213+M213</f>
        <v>17096.099999999999</v>
      </c>
      <c r="K213" s="57">
        <v>512.9</v>
      </c>
      <c r="L213" s="57">
        <v>16583.2</v>
      </c>
      <c r="M213" s="57"/>
      <c r="N213" s="21">
        <f t="shared" ref="N213:N216" si="253">O213+P213+Q213</f>
        <v>0</v>
      </c>
      <c r="O213" s="57">
        <v>0</v>
      </c>
      <c r="P213" s="57">
        <v>0</v>
      </c>
      <c r="Q213" s="57"/>
      <c r="R213" s="21">
        <f t="shared" ref="R213:R215" si="254">S213+T213+U213</f>
        <v>0</v>
      </c>
      <c r="S213" s="57">
        <v>0</v>
      </c>
      <c r="T213" s="57"/>
      <c r="U213" s="57"/>
      <c r="V213" s="28">
        <f t="shared" si="201"/>
        <v>1</v>
      </c>
    </row>
    <row r="214" spans="1:101" ht="107.25" customHeight="1">
      <c r="A214" s="29"/>
      <c r="B214" s="31" t="s">
        <v>216</v>
      </c>
      <c r="C214" s="25" t="s">
        <v>210</v>
      </c>
      <c r="D214" s="100" t="s">
        <v>55</v>
      </c>
      <c r="E214" s="25" t="s">
        <v>363</v>
      </c>
      <c r="F214" s="21">
        <f t="shared" si="223"/>
        <v>4000</v>
      </c>
      <c r="G214" s="57">
        <v>4000</v>
      </c>
      <c r="H214" s="57"/>
      <c r="I214" s="57"/>
      <c r="J214" s="21">
        <f t="shared" si="252"/>
        <v>1340</v>
      </c>
      <c r="K214" s="57">
        <v>1340</v>
      </c>
      <c r="L214" s="57"/>
      <c r="M214" s="57"/>
      <c r="N214" s="21">
        <f t="shared" si="253"/>
        <v>0</v>
      </c>
      <c r="O214" s="57"/>
      <c r="P214" s="57"/>
      <c r="Q214" s="57"/>
      <c r="R214" s="21">
        <f t="shared" si="254"/>
        <v>0</v>
      </c>
      <c r="S214" s="57"/>
      <c r="T214" s="57"/>
      <c r="U214" s="57"/>
      <c r="V214" s="28">
        <f t="shared" si="201"/>
        <v>0.33500000000000002</v>
      </c>
    </row>
    <row r="215" spans="1:101" ht="99.75" customHeight="1">
      <c r="A215" s="29"/>
      <c r="B215" s="31" t="s">
        <v>230</v>
      </c>
      <c r="C215" s="25" t="s">
        <v>210</v>
      </c>
      <c r="D215" s="26" t="s">
        <v>55</v>
      </c>
      <c r="E215" s="25" t="s">
        <v>280</v>
      </c>
      <c r="F215" s="21">
        <f t="shared" si="223"/>
        <v>2500</v>
      </c>
      <c r="G215" s="57">
        <v>2500</v>
      </c>
      <c r="H215" s="57"/>
      <c r="I215" s="57"/>
      <c r="J215" s="21">
        <f t="shared" si="252"/>
        <v>1112</v>
      </c>
      <c r="K215" s="57">
        <v>1112</v>
      </c>
      <c r="L215" s="57"/>
      <c r="M215" s="57"/>
      <c r="N215" s="21">
        <f t="shared" si="253"/>
        <v>2500</v>
      </c>
      <c r="O215" s="57">
        <v>2500</v>
      </c>
      <c r="P215" s="57"/>
      <c r="Q215" s="57"/>
      <c r="R215" s="21">
        <f t="shared" si="254"/>
        <v>2500</v>
      </c>
      <c r="S215" s="57">
        <v>2500</v>
      </c>
      <c r="T215" s="57"/>
      <c r="U215" s="57"/>
      <c r="V215" s="28">
        <f t="shared" si="201"/>
        <v>0.44500000000000001</v>
      </c>
    </row>
    <row r="216" spans="1:101" ht="102.75" customHeight="1">
      <c r="A216" s="29"/>
      <c r="B216" s="31" t="s">
        <v>230</v>
      </c>
      <c r="C216" s="25" t="s">
        <v>210</v>
      </c>
      <c r="D216" s="26" t="s">
        <v>55</v>
      </c>
      <c r="E216" s="25" t="s">
        <v>280</v>
      </c>
      <c r="F216" s="21">
        <f t="shared" si="223"/>
        <v>0</v>
      </c>
      <c r="G216" s="57">
        <v>0</v>
      </c>
      <c r="H216" s="57"/>
      <c r="I216" s="57"/>
      <c r="J216" s="21">
        <f>K216+L216+M216</f>
        <v>0</v>
      </c>
      <c r="K216" s="57">
        <v>0</v>
      </c>
      <c r="L216" s="57"/>
      <c r="M216" s="57"/>
      <c r="N216" s="21">
        <f t="shared" si="253"/>
        <v>0</v>
      </c>
      <c r="O216" s="57">
        <v>0</v>
      </c>
      <c r="P216" s="57"/>
      <c r="Q216" s="57"/>
      <c r="R216" s="21">
        <f>S216+T216+U216</f>
        <v>0</v>
      </c>
      <c r="S216" s="57">
        <v>0</v>
      </c>
      <c r="T216" s="57"/>
      <c r="U216" s="57"/>
      <c r="V216" s="28" t="e">
        <f t="shared" si="201"/>
        <v>#DIV/0!</v>
      </c>
    </row>
    <row r="217" spans="1:101" s="53" customFormat="1" ht="39.75" customHeight="1">
      <c r="A217" s="48">
        <v>11</v>
      </c>
      <c r="B217" s="48" t="s">
        <v>139</v>
      </c>
      <c r="C217" s="15" t="s">
        <v>12</v>
      </c>
      <c r="D217" s="15" t="s">
        <v>12</v>
      </c>
      <c r="E217" s="55" t="s">
        <v>12</v>
      </c>
      <c r="F217" s="35">
        <f>G217+H217+I217</f>
        <v>2875.7</v>
      </c>
      <c r="G217" s="35">
        <f>G218</f>
        <v>86.3</v>
      </c>
      <c r="H217" s="35">
        <f>H218</f>
        <v>2789.4</v>
      </c>
      <c r="I217" s="35">
        <f>I218</f>
        <v>0</v>
      </c>
      <c r="J217" s="35">
        <f>K217+L217+M217</f>
        <v>682.1</v>
      </c>
      <c r="K217" s="35">
        <f>K218</f>
        <v>20.5</v>
      </c>
      <c r="L217" s="35">
        <f>L218</f>
        <v>661.6</v>
      </c>
      <c r="M217" s="35">
        <f>M218</f>
        <v>0</v>
      </c>
      <c r="N217" s="35">
        <f t="shared" ref="N217:N218" si="255">O217+P217+Q217</f>
        <v>0</v>
      </c>
      <c r="O217" s="35">
        <f>O218</f>
        <v>0</v>
      </c>
      <c r="P217" s="35">
        <f>P218</f>
        <v>0</v>
      </c>
      <c r="Q217" s="35">
        <f>Q218</f>
        <v>0</v>
      </c>
      <c r="R217" s="35">
        <f t="shared" ref="R217:R218" si="256">S217+T217+U217</f>
        <v>0</v>
      </c>
      <c r="S217" s="35">
        <f>S218</f>
        <v>0</v>
      </c>
      <c r="T217" s="35">
        <f>T218</f>
        <v>0</v>
      </c>
      <c r="U217" s="35">
        <f>U218</f>
        <v>0</v>
      </c>
      <c r="V217" s="36">
        <f t="shared" si="201"/>
        <v>0.23699999999999999</v>
      </c>
      <c r="W217" s="86"/>
      <c r="X217" s="86"/>
      <c r="Y217" s="86"/>
      <c r="Z217" s="86"/>
      <c r="AA217" s="86"/>
      <c r="AB217" s="86"/>
      <c r="AC217" s="86"/>
      <c r="AD217" s="86"/>
      <c r="AE217" s="86"/>
      <c r="AF217" s="86"/>
      <c r="AG217" s="86"/>
      <c r="AH217" s="86"/>
      <c r="AI217" s="86"/>
      <c r="AJ217" s="86"/>
      <c r="AK217" s="86"/>
      <c r="AL217" s="86"/>
      <c r="AM217" s="86"/>
      <c r="AN217" s="86"/>
      <c r="AO217" s="86"/>
      <c r="AP217" s="86"/>
      <c r="AQ217" s="86"/>
      <c r="AR217" s="86"/>
      <c r="AS217" s="86"/>
      <c r="AT217" s="86"/>
      <c r="AU217" s="86"/>
      <c r="AV217" s="86"/>
      <c r="AW217" s="86"/>
      <c r="AX217" s="86"/>
      <c r="AY217" s="86"/>
      <c r="AZ217" s="86"/>
      <c r="BA217" s="86"/>
      <c r="BB217" s="86"/>
      <c r="BC217" s="86"/>
      <c r="BD217" s="86"/>
      <c r="BE217" s="86"/>
      <c r="BF217" s="86"/>
      <c r="BG217" s="86"/>
      <c r="BH217" s="86"/>
      <c r="BI217" s="86"/>
      <c r="BJ217" s="86"/>
      <c r="BK217" s="86"/>
      <c r="BL217" s="86"/>
      <c r="BM217" s="86"/>
      <c r="BN217" s="86"/>
      <c r="BO217" s="86"/>
      <c r="BP217" s="86"/>
      <c r="BQ217" s="86"/>
      <c r="BR217" s="86"/>
      <c r="BS217" s="86"/>
      <c r="BT217" s="86"/>
      <c r="BU217" s="86"/>
      <c r="BV217" s="86"/>
      <c r="BW217" s="86"/>
      <c r="BX217" s="86"/>
      <c r="BY217" s="86"/>
      <c r="BZ217" s="86"/>
      <c r="CA217" s="86"/>
      <c r="CB217" s="86"/>
      <c r="CC217" s="86"/>
      <c r="CD217" s="86"/>
      <c r="CE217" s="86"/>
      <c r="CF217" s="86"/>
      <c r="CG217" s="86"/>
      <c r="CH217" s="86"/>
      <c r="CI217" s="86"/>
      <c r="CJ217" s="86"/>
      <c r="CK217" s="86"/>
      <c r="CL217" s="86"/>
      <c r="CM217" s="86"/>
      <c r="CN217" s="86"/>
      <c r="CO217" s="86"/>
      <c r="CP217" s="86"/>
      <c r="CQ217" s="86"/>
      <c r="CR217" s="86"/>
      <c r="CS217" s="86"/>
      <c r="CT217" s="86"/>
      <c r="CU217" s="86"/>
      <c r="CV217" s="86"/>
      <c r="CW217" s="86"/>
    </row>
    <row r="218" spans="1:101" s="5" customFormat="1" ht="54.75" customHeight="1">
      <c r="A218" s="18" t="s">
        <v>93</v>
      </c>
      <c r="B218" s="38" t="s">
        <v>94</v>
      </c>
      <c r="C218" s="20" t="s">
        <v>12</v>
      </c>
      <c r="D218" s="20" t="s">
        <v>12</v>
      </c>
      <c r="E218" s="20" t="s">
        <v>12</v>
      </c>
      <c r="F218" s="21">
        <f>G218+H218+I218</f>
        <v>2875.7</v>
      </c>
      <c r="G218" s="21">
        <f>SUM(G220:G221)</f>
        <v>86.3</v>
      </c>
      <c r="H218" s="21">
        <f t="shared" ref="H218" si="257">SUM(H220:H221)</f>
        <v>2789.4</v>
      </c>
      <c r="I218" s="21">
        <f t="shared" ref="I218" si="258">SUM(I220:I221)</f>
        <v>0</v>
      </c>
      <c r="J218" s="21">
        <f>K218+L218+M218</f>
        <v>682.1</v>
      </c>
      <c r="K218" s="21">
        <f t="shared" ref="K218:M218" si="259">SUM(K220:K221)</f>
        <v>20.5</v>
      </c>
      <c r="L218" s="21">
        <f t="shared" si="259"/>
        <v>661.6</v>
      </c>
      <c r="M218" s="21">
        <f t="shared" si="259"/>
        <v>0</v>
      </c>
      <c r="N218" s="21">
        <f t="shared" si="255"/>
        <v>0</v>
      </c>
      <c r="O218" s="21">
        <f t="shared" ref="O218:T218" si="260">SUM(O220:O221)</f>
        <v>0</v>
      </c>
      <c r="P218" s="21">
        <f t="shared" si="260"/>
        <v>0</v>
      </c>
      <c r="Q218" s="21">
        <f t="shared" si="260"/>
        <v>0</v>
      </c>
      <c r="R218" s="21">
        <f t="shared" si="256"/>
        <v>0</v>
      </c>
      <c r="S218" s="21">
        <f t="shared" si="260"/>
        <v>0</v>
      </c>
      <c r="T218" s="21">
        <f t="shared" si="260"/>
        <v>0</v>
      </c>
      <c r="U218" s="21">
        <f t="shared" ref="U218" si="261">SUM(U220:U221)</f>
        <v>0</v>
      </c>
      <c r="V218" s="28">
        <f t="shared" si="201"/>
        <v>0.23699999999999999</v>
      </c>
      <c r="W218" s="86"/>
      <c r="X218" s="86"/>
      <c r="Y218" s="86"/>
      <c r="Z218" s="86"/>
      <c r="AA218" s="86"/>
      <c r="AB218" s="86"/>
      <c r="AC218" s="86"/>
      <c r="AD218" s="86"/>
      <c r="AE218" s="86"/>
      <c r="AF218" s="86"/>
      <c r="AG218" s="86"/>
      <c r="AH218" s="86"/>
      <c r="AI218" s="86"/>
      <c r="AJ218" s="86"/>
      <c r="AK218" s="86"/>
      <c r="AL218" s="86"/>
      <c r="AM218" s="86"/>
      <c r="AN218" s="86"/>
      <c r="AO218" s="86"/>
      <c r="AP218" s="86"/>
      <c r="AQ218" s="86"/>
      <c r="AR218" s="86"/>
      <c r="AS218" s="86"/>
      <c r="AT218" s="86"/>
      <c r="AU218" s="86"/>
      <c r="AV218" s="86"/>
      <c r="AW218" s="86"/>
      <c r="AX218" s="86"/>
      <c r="AY218" s="86"/>
      <c r="AZ218" s="86"/>
      <c r="BA218" s="86"/>
      <c r="BB218" s="86"/>
      <c r="BC218" s="86"/>
      <c r="BD218" s="86"/>
      <c r="BE218" s="86"/>
      <c r="BF218" s="86"/>
      <c r="BG218" s="86"/>
      <c r="BH218" s="86"/>
      <c r="BI218" s="86"/>
      <c r="BJ218" s="86"/>
      <c r="BK218" s="86"/>
      <c r="BL218" s="86"/>
      <c r="BM218" s="86"/>
      <c r="BN218" s="86"/>
      <c r="BO218" s="86"/>
      <c r="BP218" s="86"/>
      <c r="BQ218" s="86"/>
      <c r="BR218" s="86"/>
      <c r="BS218" s="86"/>
      <c r="BT218" s="86"/>
      <c r="BU218" s="86"/>
      <c r="BV218" s="86"/>
      <c r="BW218" s="86"/>
      <c r="BX218" s="86"/>
      <c r="BY218" s="86"/>
      <c r="BZ218" s="86"/>
      <c r="CA218" s="86"/>
      <c r="CB218" s="86"/>
      <c r="CC218" s="86"/>
      <c r="CD218" s="86"/>
      <c r="CE218" s="86"/>
      <c r="CF218" s="86"/>
      <c r="CG218" s="86"/>
      <c r="CH218" s="86"/>
      <c r="CI218" s="86"/>
      <c r="CJ218" s="86"/>
      <c r="CK218" s="86"/>
      <c r="CL218" s="86"/>
      <c r="CM218" s="86"/>
      <c r="CN218" s="86"/>
      <c r="CO218" s="86"/>
      <c r="CP218" s="86"/>
      <c r="CQ218" s="86"/>
      <c r="CR218" s="86"/>
      <c r="CS218" s="86"/>
      <c r="CT218" s="86"/>
      <c r="CU218" s="86"/>
      <c r="CV218" s="86"/>
      <c r="CW218" s="86"/>
    </row>
    <row r="219" spans="1:101" ht="18.75">
      <c r="A219" s="10"/>
      <c r="B219" s="52" t="s">
        <v>14</v>
      </c>
      <c r="C219" s="45"/>
      <c r="D219" s="45"/>
      <c r="E219" s="45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8"/>
    </row>
    <row r="220" spans="1:101" ht="64.5" customHeight="1">
      <c r="A220" s="56"/>
      <c r="B220" s="31" t="s">
        <v>95</v>
      </c>
      <c r="C220" s="25" t="s">
        <v>236</v>
      </c>
      <c r="D220" s="26" t="s">
        <v>96</v>
      </c>
      <c r="E220" s="25" t="s">
        <v>97</v>
      </c>
      <c r="F220" s="21">
        <f>G220+H220+I220</f>
        <v>2875.7</v>
      </c>
      <c r="G220" s="57">
        <v>86.3</v>
      </c>
      <c r="H220" s="57">
        <v>2789.4</v>
      </c>
      <c r="I220" s="57"/>
      <c r="J220" s="21">
        <f t="shared" ref="J220:J231" si="262">K220+L220+M220</f>
        <v>682</v>
      </c>
      <c r="K220" s="57">
        <v>20.46</v>
      </c>
      <c r="L220" s="57">
        <v>661.58</v>
      </c>
      <c r="M220" s="57"/>
      <c r="N220" s="21">
        <f t="shared" ref="N220:N231" si="263">O220+P220+Q220</f>
        <v>0</v>
      </c>
      <c r="O220" s="57">
        <v>0</v>
      </c>
      <c r="P220" s="57">
        <v>0</v>
      </c>
      <c r="Q220" s="57"/>
      <c r="R220" s="21">
        <f t="shared" ref="R220:R231" si="264">S220+T220+U220</f>
        <v>0</v>
      </c>
      <c r="S220" s="57">
        <v>0</v>
      </c>
      <c r="T220" s="57"/>
      <c r="U220" s="57"/>
      <c r="V220" s="28">
        <f t="shared" si="201"/>
        <v>0.23699999999999999</v>
      </c>
    </row>
    <row r="221" spans="1:101" ht="84.75" customHeight="1">
      <c r="A221" s="56"/>
      <c r="B221" s="31" t="s">
        <v>159</v>
      </c>
      <c r="C221" s="25" t="s">
        <v>215</v>
      </c>
      <c r="D221" s="26" t="s">
        <v>86</v>
      </c>
      <c r="E221" s="25" t="s">
        <v>138</v>
      </c>
      <c r="F221" s="21">
        <f>G221+H221+I221</f>
        <v>0</v>
      </c>
      <c r="G221" s="57">
        <v>0</v>
      </c>
      <c r="H221" s="57">
        <v>0</v>
      </c>
      <c r="I221" s="57"/>
      <c r="J221" s="21">
        <f t="shared" si="262"/>
        <v>0</v>
      </c>
      <c r="K221" s="57">
        <v>0</v>
      </c>
      <c r="L221" s="57">
        <v>0</v>
      </c>
      <c r="M221" s="57"/>
      <c r="N221" s="21">
        <f t="shared" si="263"/>
        <v>0</v>
      </c>
      <c r="O221" s="57">
        <v>0</v>
      </c>
      <c r="P221" s="57">
        <v>0</v>
      </c>
      <c r="Q221" s="57"/>
      <c r="R221" s="21">
        <f t="shared" si="264"/>
        <v>0</v>
      </c>
      <c r="S221" s="57">
        <v>0</v>
      </c>
      <c r="T221" s="57"/>
      <c r="U221" s="57"/>
      <c r="V221" s="28" t="e">
        <f t="shared" si="201"/>
        <v>#DIV/0!</v>
      </c>
    </row>
    <row r="222" spans="1:101" ht="42" customHeight="1">
      <c r="A222" s="78" t="s">
        <v>316</v>
      </c>
      <c r="B222" s="48" t="s">
        <v>317</v>
      </c>
      <c r="C222" s="15" t="s">
        <v>12</v>
      </c>
      <c r="D222" s="15" t="s">
        <v>12</v>
      </c>
      <c r="E222" s="55" t="s">
        <v>12</v>
      </c>
      <c r="F222" s="35">
        <f>G222+H222+I222</f>
        <v>37758.1</v>
      </c>
      <c r="G222" s="79">
        <f>G223+G229</f>
        <v>1784.2</v>
      </c>
      <c r="H222" s="79">
        <f>H223+H229</f>
        <v>35973.9</v>
      </c>
      <c r="I222" s="79">
        <f t="shared" ref="I222" si="265">I223+I229</f>
        <v>0</v>
      </c>
      <c r="J222" s="35">
        <f t="shared" si="262"/>
        <v>0</v>
      </c>
      <c r="K222" s="79">
        <f>K223+K229</f>
        <v>0</v>
      </c>
      <c r="L222" s="79">
        <f t="shared" ref="L222:M222" si="266">L223+L229</f>
        <v>0</v>
      </c>
      <c r="M222" s="79">
        <f t="shared" si="266"/>
        <v>0</v>
      </c>
      <c r="N222" s="35">
        <f t="shared" si="263"/>
        <v>0</v>
      </c>
      <c r="O222" s="79">
        <f>O223+O229</f>
        <v>0</v>
      </c>
      <c r="P222" s="79">
        <f t="shared" ref="P222:Q222" si="267">P223+P229</f>
        <v>0</v>
      </c>
      <c r="Q222" s="79">
        <f t="shared" si="267"/>
        <v>0</v>
      </c>
      <c r="R222" s="35">
        <f t="shared" si="264"/>
        <v>0</v>
      </c>
      <c r="S222" s="79">
        <f>S223+S229</f>
        <v>0</v>
      </c>
      <c r="T222" s="79">
        <f t="shared" ref="T222:U222" si="268">T223+T229</f>
        <v>0</v>
      </c>
      <c r="U222" s="79">
        <f t="shared" si="268"/>
        <v>0</v>
      </c>
      <c r="V222" s="36">
        <f t="shared" si="201"/>
        <v>0</v>
      </c>
    </row>
    <row r="223" spans="1:101" ht="55.5" customHeight="1">
      <c r="A223" s="10" t="s">
        <v>318</v>
      </c>
      <c r="B223" s="38" t="s">
        <v>323</v>
      </c>
      <c r="C223" s="20" t="s">
        <v>12</v>
      </c>
      <c r="D223" s="20" t="s">
        <v>12</v>
      </c>
      <c r="E223" s="20" t="s">
        <v>12</v>
      </c>
      <c r="F223" s="21">
        <f>G223+H223+I223</f>
        <v>37758.1</v>
      </c>
      <c r="G223" s="57">
        <f>G225+G226+G227+G228</f>
        <v>1784.2</v>
      </c>
      <c r="H223" s="57">
        <f t="shared" ref="H223:I223" si="269">H225+H226+H227+H228</f>
        <v>35973.9</v>
      </c>
      <c r="I223" s="57">
        <f t="shared" si="269"/>
        <v>0</v>
      </c>
      <c r="J223" s="21">
        <f t="shared" si="262"/>
        <v>0</v>
      </c>
      <c r="K223" s="57">
        <f>K225+K226+K227+K228</f>
        <v>0</v>
      </c>
      <c r="L223" s="57">
        <f t="shared" ref="L223:M223" si="270">L225+L226+L227+L228</f>
        <v>0</v>
      </c>
      <c r="M223" s="57">
        <f t="shared" si="270"/>
        <v>0</v>
      </c>
      <c r="N223" s="21">
        <f t="shared" si="263"/>
        <v>0</v>
      </c>
      <c r="O223" s="57">
        <f>O225+O226+O227+O228</f>
        <v>0</v>
      </c>
      <c r="P223" s="57">
        <f>P225+P226+P227+P228</f>
        <v>0</v>
      </c>
      <c r="Q223" s="57">
        <f t="shared" ref="Q223" si="271">Q225+Q226+Q227</f>
        <v>0</v>
      </c>
      <c r="R223" s="21">
        <f t="shared" si="264"/>
        <v>0</v>
      </c>
      <c r="S223" s="57">
        <f>S225+S226+S227+S228</f>
        <v>0</v>
      </c>
      <c r="T223" s="57">
        <f t="shared" ref="T223:U223" si="272">T225+T226+T227+T228</f>
        <v>0</v>
      </c>
      <c r="U223" s="57">
        <f t="shared" si="272"/>
        <v>0</v>
      </c>
      <c r="V223" s="28">
        <f t="shared" si="201"/>
        <v>0</v>
      </c>
    </row>
    <row r="224" spans="1:101" ht="17.25" customHeight="1">
      <c r="A224" s="10"/>
      <c r="B224" s="52" t="s">
        <v>14</v>
      </c>
      <c r="C224" s="27"/>
      <c r="D224" s="27"/>
      <c r="E224" s="77"/>
      <c r="F224" s="21"/>
      <c r="G224" s="57"/>
      <c r="H224" s="57"/>
      <c r="I224" s="57"/>
      <c r="J224" s="21"/>
      <c r="K224" s="57"/>
      <c r="L224" s="57"/>
      <c r="M224" s="57"/>
      <c r="N224" s="21"/>
      <c r="O224" s="57"/>
      <c r="P224" s="57"/>
      <c r="Q224" s="57"/>
      <c r="R224" s="21"/>
      <c r="S224" s="57"/>
      <c r="T224" s="57"/>
      <c r="U224" s="57"/>
      <c r="V224" s="28"/>
    </row>
    <row r="225" spans="1:101" ht="60.75" customHeight="1">
      <c r="A225" s="10"/>
      <c r="B225" s="52" t="s">
        <v>320</v>
      </c>
      <c r="C225" s="63" t="s">
        <v>194</v>
      </c>
      <c r="D225" s="96" t="s">
        <v>56</v>
      </c>
      <c r="E225" s="80" t="s">
        <v>319</v>
      </c>
      <c r="F225" s="21">
        <f t="shared" ref="F225:F231" si="273">G225+H225+I225</f>
        <v>0</v>
      </c>
      <c r="G225" s="57">
        <v>0</v>
      </c>
      <c r="H225" s="57">
        <v>0</v>
      </c>
      <c r="I225" s="57"/>
      <c r="J225" s="21">
        <f t="shared" si="262"/>
        <v>0</v>
      </c>
      <c r="K225" s="57">
        <v>0</v>
      </c>
      <c r="L225" s="57">
        <v>0</v>
      </c>
      <c r="M225" s="57"/>
      <c r="N225" s="21">
        <f t="shared" si="263"/>
        <v>0</v>
      </c>
      <c r="O225" s="57">
        <v>0</v>
      </c>
      <c r="P225" s="57"/>
      <c r="Q225" s="57"/>
      <c r="R225" s="21">
        <f t="shared" si="264"/>
        <v>0</v>
      </c>
      <c r="S225" s="57"/>
      <c r="T225" s="57"/>
      <c r="U225" s="57"/>
      <c r="V225" s="28" t="e">
        <f t="shared" si="201"/>
        <v>#DIV/0!</v>
      </c>
    </row>
    <row r="226" spans="1:101" ht="138.75" customHeight="1">
      <c r="A226" s="10"/>
      <c r="B226" s="52" t="s">
        <v>359</v>
      </c>
      <c r="C226" s="63" t="s">
        <v>194</v>
      </c>
      <c r="D226" s="101" t="s">
        <v>56</v>
      </c>
      <c r="E226" s="80" t="s">
        <v>358</v>
      </c>
      <c r="F226" s="21">
        <f t="shared" si="273"/>
        <v>362.3</v>
      </c>
      <c r="G226" s="57">
        <v>362.3</v>
      </c>
      <c r="H226" s="57">
        <v>0</v>
      </c>
      <c r="I226" s="57"/>
      <c r="J226" s="21">
        <f t="shared" si="262"/>
        <v>0</v>
      </c>
      <c r="K226" s="57"/>
      <c r="L226" s="57"/>
      <c r="M226" s="57"/>
      <c r="N226" s="21">
        <f t="shared" si="263"/>
        <v>0</v>
      </c>
      <c r="O226" s="57"/>
      <c r="P226" s="57"/>
      <c r="Q226" s="57"/>
      <c r="R226" s="21">
        <f t="shared" si="264"/>
        <v>0</v>
      </c>
      <c r="S226" s="57"/>
      <c r="T226" s="57"/>
      <c r="U226" s="57"/>
      <c r="V226" s="28">
        <f t="shared" si="201"/>
        <v>0</v>
      </c>
    </row>
    <row r="227" spans="1:101" ht="140.25" customHeight="1">
      <c r="A227" s="10"/>
      <c r="B227" s="52" t="s">
        <v>361</v>
      </c>
      <c r="C227" s="63" t="s">
        <v>194</v>
      </c>
      <c r="D227" s="101" t="s">
        <v>56</v>
      </c>
      <c r="E227" s="80" t="s">
        <v>360</v>
      </c>
      <c r="F227" s="21">
        <f t="shared" si="273"/>
        <v>31931.8</v>
      </c>
      <c r="G227" s="57">
        <v>957.9</v>
      </c>
      <c r="H227" s="57">
        <v>30973.9</v>
      </c>
      <c r="I227" s="57"/>
      <c r="J227" s="21">
        <f t="shared" si="262"/>
        <v>0</v>
      </c>
      <c r="K227" s="57"/>
      <c r="L227" s="57"/>
      <c r="M227" s="57"/>
      <c r="N227" s="21">
        <f t="shared" si="263"/>
        <v>0</v>
      </c>
      <c r="O227" s="57"/>
      <c r="P227" s="57"/>
      <c r="Q227" s="57"/>
      <c r="R227" s="21">
        <f t="shared" si="264"/>
        <v>0</v>
      </c>
      <c r="S227" s="57"/>
      <c r="T227" s="57"/>
      <c r="U227" s="57"/>
      <c r="V227" s="28">
        <f t="shared" si="201"/>
        <v>0</v>
      </c>
    </row>
    <row r="228" spans="1:101" ht="57.75" customHeight="1">
      <c r="A228" s="10"/>
      <c r="B228" s="52" t="s">
        <v>322</v>
      </c>
      <c r="C228" s="63" t="s">
        <v>207</v>
      </c>
      <c r="D228" s="101" t="s">
        <v>77</v>
      </c>
      <c r="E228" s="80" t="s">
        <v>362</v>
      </c>
      <c r="F228" s="21">
        <f t="shared" si="273"/>
        <v>5464</v>
      </c>
      <c r="G228" s="57">
        <v>464</v>
      </c>
      <c r="H228" s="57">
        <v>5000</v>
      </c>
      <c r="I228" s="57"/>
      <c r="J228" s="21"/>
      <c r="K228" s="57"/>
      <c r="L228" s="57"/>
      <c r="M228" s="57"/>
      <c r="N228" s="21"/>
      <c r="O228" s="57"/>
      <c r="P228" s="57"/>
      <c r="Q228" s="57"/>
      <c r="R228" s="21"/>
      <c r="S228" s="57"/>
      <c r="T228" s="57"/>
      <c r="U228" s="57"/>
      <c r="V228" s="28">
        <f t="shared" si="201"/>
        <v>0</v>
      </c>
    </row>
    <row r="229" spans="1:101" ht="54.75" customHeight="1">
      <c r="A229" s="10" t="s">
        <v>324</v>
      </c>
      <c r="B229" s="19" t="s">
        <v>325</v>
      </c>
      <c r="C229" s="20" t="s">
        <v>12</v>
      </c>
      <c r="D229" s="20" t="s">
        <v>12</v>
      </c>
      <c r="E229" s="20" t="s">
        <v>12</v>
      </c>
      <c r="F229" s="21">
        <f t="shared" si="273"/>
        <v>0</v>
      </c>
      <c r="G229" s="57">
        <f>G231</f>
        <v>0</v>
      </c>
      <c r="H229" s="57">
        <f t="shared" ref="H229:I229" si="274">H231</f>
        <v>0</v>
      </c>
      <c r="I229" s="57">
        <f t="shared" si="274"/>
        <v>0</v>
      </c>
      <c r="J229" s="21">
        <f t="shared" si="262"/>
        <v>0</v>
      </c>
      <c r="K229" s="57">
        <f>K231</f>
        <v>0</v>
      </c>
      <c r="L229" s="57">
        <f t="shared" ref="L229:M229" si="275">L231</f>
        <v>0</v>
      </c>
      <c r="M229" s="57">
        <f t="shared" si="275"/>
        <v>0</v>
      </c>
      <c r="N229" s="21">
        <f t="shared" si="263"/>
        <v>0</v>
      </c>
      <c r="O229" s="57">
        <f>O231</f>
        <v>0</v>
      </c>
      <c r="P229" s="57">
        <f t="shared" ref="P229:Q229" si="276">P231</f>
        <v>0</v>
      </c>
      <c r="Q229" s="57">
        <f t="shared" si="276"/>
        <v>0</v>
      </c>
      <c r="R229" s="21">
        <f t="shared" si="264"/>
        <v>0</v>
      </c>
      <c r="S229" s="57">
        <f>S231</f>
        <v>0</v>
      </c>
      <c r="T229" s="57">
        <f t="shared" ref="T229:U229" si="277">T231</f>
        <v>0</v>
      </c>
      <c r="U229" s="57">
        <f t="shared" si="277"/>
        <v>0</v>
      </c>
      <c r="V229" s="28" t="e">
        <f t="shared" si="201"/>
        <v>#DIV/0!</v>
      </c>
    </row>
    <row r="230" spans="1:101" ht="18" customHeight="1">
      <c r="A230" s="10"/>
      <c r="B230" s="52" t="s">
        <v>14</v>
      </c>
      <c r="C230" s="63"/>
      <c r="D230" s="63"/>
      <c r="E230" s="80"/>
      <c r="F230" s="21"/>
      <c r="G230" s="57"/>
      <c r="H230" s="57"/>
      <c r="I230" s="57"/>
      <c r="J230" s="21"/>
      <c r="K230" s="57"/>
      <c r="L230" s="57"/>
      <c r="M230" s="57"/>
      <c r="N230" s="21"/>
      <c r="O230" s="57"/>
      <c r="P230" s="57"/>
      <c r="Q230" s="57"/>
      <c r="R230" s="21"/>
      <c r="S230" s="57"/>
      <c r="T230" s="57"/>
      <c r="U230" s="57"/>
      <c r="V230" s="28"/>
    </row>
    <row r="231" spans="1:101" ht="64.5" customHeight="1">
      <c r="A231" s="10"/>
      <c r="B231" s="52" t="s">
        <v>322</v>
      </c>
      <c r="C231" s="63" t="s">
        <v>207</v>
      </c>
      <c r="D231" s="66" t="s">
        <v>77</v>
      </c>
      <c r="E231" s="80" t="s">
        <v>321</v>
      </c>
      <c r="F231" s="21">
        <f t="shared" si="273"/>
        <v>0</v>
      </c>
      <c r="G231" s="57">
        <v>0</v>
      </c>
      <c r="H231" s="57">
        <v>0</v>
      </c>
      <c r="I231" s="57"/>
      <c r="J231" s="21">
        <f t="shared" si="262"/>
        <v>0</v>
      </c>
      <c r="K231" s="57">
        <v>0</v>
      </c>
      <c r="L231" s="57">
        <v>0</v>
      </c>
      <c r="M231" s="57"/>
      <c r="N231" s="21">
        <f t="shared" si="263"/>
        <v>0</v>
      </c>
      <c r="O231" s="57">
        <v>0</v>
      </c>
      <c r="P231" s="57"/>
      <c r="Q231" s="57"/>
      <c r="R231" s="21">
        <f t="shared" si="264"/>
        <v>0</v>
      </c>
      <c r="S231" s="57"/>
      <c r="T231" s="57"/>
      <c r="U231" s="57"/>
      <c r="V231" s="28" t="e">
        <f t="shared" si="201"/>
        <v>#DIV/0!</v>
      </c>
    </row>
    <row r="232" spans="1:101" s="104" customFormat="1" ht="39" customHeight="1">
      <c r="A232" s="13" t="s">
        <v>344</v>
      </c>
      <c r="B232" s="48" t="s">
        <v>408</v>
      </c>
      <c r="C232" s="15" t="s">
        <v>12</v>
      </c>
      <c r="D232" s="105" t="s">
        <v>12</v>
      </c>
      <c r="E232" s="55" t="s">
        <v>12</v>
      </c>
      <c r="F232" s="35">
        <f>G232+H232+I232</f>
        <v>0</v>
      </c>
      <c r="G232" s="35">
        <f>G233</f>
        <v>0</v>
      </c>
      <c r="H232" s="35">
        <f t="shared" ref="H232:I232" si="278">H233</f>
        <v>0</v>
      </c>
      <c r="I232" s="35">
        <f t="shared" si="278"/>
        <v>0</v>
      </c>
      <c r="J232" s="35">
        <f>K232+L232+M232</f>
        <v>0</v>
      </c>
      <c r="K232" s="35">
        <f>K233</f>
        <v>0</v>
      </c>
      <c r="L232" s="35">
        <f t="shared" ref="L232:M232" si="279">L233</f>
        <v>0</v>
      </c>
      <c r="M232" s="35">
        <f t="shared" si="279"/>
        <v>0</v>
      </c>
      <c r="N232" s="35">
        <f>O232+P232+Q232</f>
        <v>3783789.5</v>
      </c>
      <c r="O232" s="35">
        <f>O233</f>
        <v>189189.5</v>
      </c>
      <c r="P232" s="35">
        <f t="shared" ref="P232:Q232" si="280">P233</f>
        <v>3594600</v>
      </c>
      <c r="Q232" s="35">
        <f t="shared" si="280"/>
        <v>0</v>
      </c>
      <c r="R232" s="35">
        <f>S232+T232+U232</f>
        <v>0</v>
      </c>
      <c r="S232" s="35">
        <f>S233</f>
        <v>0</v>
      </c>
      <c r="T232" s="35">
        <f t="shared" ref="T232:U232" si="281">T233</f>
        <v>0</v>
      </c>
      <c r="U232" s="35">
        <f t="shared" si="281"/>
        <v>0</v>
      </c>
      <c r="V232" s="36" t="e">
        <f t="shared" si="201"/>
        <v>#DIV/0!</v>
      </c>
      <c r="W232" s="114"/>
      <c r="X232" s="114"/>
      <c r="Y232" s="114"/>
      <c r="Z232" s="114"/>
      <c r="AA232" s="114"/>
      <c r="AB232" s="114"/>
      <c r="AC232" s="114"/>
      <c r="AD232" s="114"/>
      <c r="AE232" s="114"/>
      <c r="AF232" s="114"/>
      <c r="AG232" s="114"/>
      <c r="AH232" s="114"/>
      <c r="AI232" s="114"/>
      <c r="AJ232" s="114"/>
      <c r="AK232" s="114"/>
      <c r="AL232" s="114"/>
      <c r="AM232" s="114"/>
      <c r="AN232" s="114"/>
      <c r="AO232" s="114"/>
      <c r="AP232" s="114"/>
      <c r="AQ232" s="114"/>
      <c r="AR232" s="114"/>
      <c r="AS232" s="114"/>
      <c r="AT232" s="114"/>
      <c r="AU232" s="114"/>
      <c r="AV232" s="114"/>
      <c r="AW232" s="114"/>
      <c r="AX232" s="114"/>
      <c r="AY232" s="114"/>
      <c r="AZ232" s="114"/>
      <c r="BA232" s="114"/>
      <c r="BB232" s="114"/>
      <c r="BC232" s="114"/>
      <c r="BD232" s="114"/>
      <c r="BE232" s="114"/>
      <c r="BF232" s="114"/>
      <c r="BG232" s="114"/>
      <c r="BH232" s="114"/>
      <c r="BI232" s="114"/>
      <c r="BJ232" s="114"/>
      <c r="BK232" s="114"/>
      <c r="BL232" s="114"/>
      <c r="BM232" s="114"/>
      <c r="BN232" s="114"/>
      <c r="BO232" s="114"/>
      <c r="BP232" s="114"/>
      <c r="BQ232" s="114"/>
      <c r="BR232" s="114"/>
      <c r="BS232" s="114"/>
      <c r="BT232" s="114"/>
      <c r="BU232" s="114"/>
      <c r="BV232" s="114"/>
      <c r="BW232" s="114"/>
      <c r="BX232" s="114"/>
      <c r="BY232" s="114"/>
      <c r="BZ232" s="114"/>
      <c r="CA232" s="114"/>
      <c r="CB232" s="114"/>
      <c r="CC232" s="114"/>
      <c r="CD232" s="114"/>
      <c r="CE232" s="114"/>
      <c r="CF232" s="114"/>
      <c r="CG232" s="114"/>
      <c r="CH232" s="114"/>
      <c r="CI232" s="114"/>
      <c r="CJ232" s="114"/>
      <c r="CK232" s="114"/>
      <c r="CL232" s="114"/>
      <c r="CM232" s="114"/>
      <c r="CN232" s="114"/>
      <c r="CO232" s="114"/>
      <c r="CP232" s="114"/>
      <c r="CQ232" s="114"/>
      <c r="CR232" s="114"/>
      <c r="CS232" s="114"/>
      <c r="CT232" s="114"/>
      <c r="CU232" s="114"/>
      <c r="CV232" s="114"/>
      <c r="CW232" s="114"/>
    </row>
    <row r="233" spans="1:101" s="104" customFormat="1" ht="45" customHeight="1">
      <c r="A233" s="7" t="s">
        <v>346</v>
      </c>
      <c r="B233" s="19" t="s">
        <v>347</v>
      </c>
      <c r="C233" s="27" t="s">
        <v>12</v>
      </c>
      <c r="D233" s="99" t="s">
        <v>12</v>
      </c>
      <c r="E233" s="77" t="s">
        <v>12</v>
      </c>
      <c r="F233" s="21">
        <f>G233+H233+I233</f>
        <v>0</v>
      </c>
      <c r="G233" s="21">
        <f>G235</f>
        <v>0</v>
      </c>
      <c r="H233" s="21">
        <f t="shared" ref="H233:I233" si="282">H235</f>
        <v>0</v>
      </c>
      <c r="I233" s="21">
        <f t="shared" si="282"/>
        <v>0</v>
      </c>
      <c r="J233" s="21">
        <f>K233+L233+M233</f>
        <v>0</v>
      </c>
      <c r="K233" s="21">
        <f>K235</f>
        <v>0</v>
      </c>
      <c r="L233" s="21">
        <f t="shared" ref="L233:M233" si="283">L235</f>
        <v>0</v>
      </c>
      <c r="M233" s="21">
        <f t="shared" si="283"/>
        <v>0</v>
      </c>
      <c r="N233" s="21">
        <f>O233+P233+Q233</f>
        <v>3783789.5</v>
      </c>
      <c r="O233" s="21">
        <f>O235</f>
        <v>189189.5</v>
      </c>
      <c r="P233" s="21">
        <f t="shared" ref="P233:Q233" si="284">P235</f>
        <v>3594600</v>
      </c>
      <c r="Q233" s="21">
        <f t="shared" si="284"/>
        <v>0</v>
      </c>
      <c r="R233" s="21">
        <f>S233+T233+U233</f>
        <v>0</v>
      </c>
      <c r="S233" s="21">
        <f>S235</f>
        <v>0</v>
      </c>
      <c r="T233" s="21">
        <f t="shared" ref="T233:U233" si="285">T235</f>
        <v>0</v>
      </c>
      <c r="U233" s="21">
        <f t="shared" si="285"/>
        <v>0</v>
      </c>
      <c r="V233" s="28" t="e">
        <f t="shared" si="201"/>
        <v>#DIV/0!</v>
      </c>
      <c r="W233" s="114"/>
      <c r="X233" s="114"/>
      <c r="Y233" s="114"/>
      <c r="Z233" s="114"/>
      <c r="AA233" s="114"/>
      <c r="AB233" s="114"/>
      <c r="AC233" s="114"/>
      <c r="AD233" s="114"/>
      <c r="AE233" s="114"/>
      <c r="AF233" s="114"/>
      <c r="AG233" s="114"/>
      <c r="AH233" s="114"/>
      <c r="AI233" s="114"/>
      <c r="AJ233" s="114"/>
      <c r="AK233" s="114"/>
      <c r="AL233" s="114"/>
      <c r="AM233" s="114"/>
      <c r="AN233" s="114"/>
      <c r="AO233" s="114"/>
      <c r="AP233" s="114"/>
      <c r="AQ233" s="114"/>
      <c r="AR233" s="114"/>
      <c r="AS233" s="114"/>
      <c r="AT233" s="114"/>
      <c r="AU233" s="114"/>
      <c r="AV233" s="114"/>
      <c r="AW233" s="114"/>
      <c r="AX233" s="114"/>
      <c r="AY233" s="114"/>
      <c r="AZ233" s="114"/>
      <c r="BA233" s="114"/>
      <c r="BB233" s="114"/>
      <c r="BC233" s="114"/>
      <c r="BD233" s="114"/>
      <c r="BE233" s="114"/>
      <c r="BF233" s="114"/>
      <c r="BG233" s="114"/>
      <c r="BH233" s="114"/>
      <c r="BI233" s="114"/>
      <c r="BJ233" s="114"/>
      <c r="BK233" s="114"/>
      <c r="BL233" s="114"/>
      <c r="BM233" s="114"/>
      <c r="BN233" s="114"/>
      <c r="BO233" s="114"/>
      <c r="BP233" s="114"/>
      <c r="BQ233" s="114"/>
      <c r="BR233" s="114"/>
      <c r="BS233" s="114"/>
      <c r="BT233" s="114"/>
      <c r="BU233" s="114"/>
      <c r="BV233" s="114"/>
      <c r="BW233" s="114"/>
      <c r="BX233" s="114"/>
      <c r="BY233" s="114"/>
      <c r="BZ233" s="114"/>
      <c r="CA233" s="114"/>
      <c r="CB233" s="114"/>
      <c r="CC233" s="114"/>
      <c r="CD233" s="114"/>
      <c r="CE233" s="114"/>
      <c r="CF233" s="114"/>
      <c r="CG233" s="114"/>
      <c r="CH233" s="114"/>
      <c r="CI233" s="114"/>
      <c r="CJ233" s="114"/>
      <c r="CK233" s="114"/>
      <c r="CL233" s="114"/>
      <c r="CM233" s="114"/>
      <c r="CN233" s="114"/>
      <c r="CO233" s="114"/>
      <c r="CP233" s="114"/>
      <c r="CQ233" s="114"/>
      <c r="CR233" s="114"/>
      <c r="CS233" s="114"/>
      <c r="CT233" s="114"/>
      <c r="CU233" s="114"/>
      <c r="CV233" s="114"/>
      <c r="CW233" s="114"/>
    </row>
    <row r="234" spans="1:101" ht="15" customHeight="1">
      <c r="A234" s="10"/>
      <c r="B234" s="52" t="s">
        <v>14</v>
      </c>
      <c r="C234" s="63"/>
      <c r="D234" s="98"/>
      <c r="E234" s="80"/>
      <c r="F234" s="21"/>
      <c r="G234" s="57"/>
      <c r="H234" s="57"/>
      <c r="I234" s="57"/>
      <c r="J234" s="21"/>
      <c r="K234" s="57"/>
      <c r="L234" s="57"/>
      <c r="M234" s="57"/>
      <c r="N234" s="21"/>
      <c r="O234" s="57"/>
      <c r="P234" s="57"/>
      <c r="Q234" s="57"/>
      <c r="R234" s="21"/>
      <c r="S234" s="57"/>
      <c r="T234" s="57"/>
      <c r="U234" s="57"/>
      <c r="V234" s="28"/>
    </row>
    <row r="235" spans="1:101" ht="63" customHeight="1">
      <c r="A235" s="10"/>
      <c r="B235" s="52" t="s">
        <v>353</v>
      </c>
      <c r="C235" s="63" t="s">
        <v>400</v>
      </c>
      <c r="D235" s="98" t="s">
        <v>401</v>
      </c>
      <c r="E235" s="80" t="s">
        <v>352</v>
      </c>
      <c r="F235" s="21">
        <f t="shared" ref="F235:F247" si="286">G235+H235+I235</f>
        <v>0</v>
      </c>
      <c r="G235" s="57"/>
      <c r="H235" s="57"/>
      <c r="I235" s="57"/>
      <c r="J235" s="21">
        <f t="shared" ref="J235" si="287">K235+L235+M235</f>
        <v>0</v>
      </c>
      <c r="K235" s="57"/>
      <c r="L235" s="57"/>
      <c r="M235" s="57"/>
      <c r="N235" s="21">
        <f t="shared" ref="N235:N247" si="288">O235+P235+Q235</f>
        <v>3783789.5</v>
      </c>
      <c r="O235" s="57">
        <v>189189.5</v>
      </c>
      <c r="P235" s="57">
        <v>3594600</v>
      </c>
      <c r="Q235" s="57"/>
      <c r="R235" s="21">
        <f t="shared" ref="R235:R247" si="289">S235+T235+U235</f>
        <v>0</v>
      </c>
      <c r="S235" s="57"/>
      <c r="T235" s="57"/>
      <c r="U235" s="57"/>
      <c r="V235" s="28" t="e">
        <f t="shared" si="201"/>
        <v>#DIV/0!</v>
      </c>
    </row>
    <row r="236" spans="1:101" s="104" customFormat="1" ht="39.75" customHeight="1">
      <c r="A236" s="13" t="s">
        <v>348</v>
      </c>
      <c r="B236" s="48" t="s">
        <v>403</v>
      </c>
      <c r="C236" s="15" t="s">
        <v>12</v>
      </c>
      <c r="D236" s="105" t="s">
        <v>12</v>
      </c>
      <c r="E236" s="55" t="s">
        <v>12</v>
      </c>
      <c r="F236" s="35">
        <f t="shared" si="286"/>
        <v>3128351</v>
      </c>
      <c r="G236" s="35">
        <f>G237+G241+G245</f>
        <v>395343</v>
      </c>
      <c r="H236" s="35">
        <f>H237+H241+H245</f>
        <v>2733008</v>
      </c>
      <c r="I236" s="35">
        <f>I237+I241+I245</f>
        <v>0</v>
      </c>
      <c r="J236" s="35">
        <f t="shared" ref="J236:J247" si="290">K236+L236+M236</f>
        <v>2515096.2999999998</v>
      </c>
      <c r="K236" s="35">
        <f>K237+K241+K245</f>
        <v>334996.3</v>
      </c>
      <c r="L236" s="35">
        <f>L237+L241+L245</f>
        <v>2180100</v>
      </c>
      <c r="M236" s="35">
        <f>M237+M241+M245</f>
        <v>0</v>
      </c>
      <c r="N236" s="35">
        <f t="shared" si="288"/>
        <v>1500</v>
      </c>
      <c r="O236" s="35">
        <f>O237+O241+O245</f>
        <v>0</v>
      </c>
      <c r="P236" s="35">
        <f>P237+P241+P245</f>
        <v>1500</v>
      </c>
      <c r="Q236" s="35">
        <f>Q237+Q241+Q245</f>
        <v>0</v>
      </c>
      <c r="R236" s="35">
        <f t="shared" si="289"/>
        <v>0</v>
      </c>
      <c r="S236" s="35">
        <f>S237</f>
        <v>0</v>
      </c>
      <c r="T236" s="35">
        <f t="shared" ref="T236:U236" si="291">T237</f>
        <v>0</v>
      </c>
      <c r="U236" s="35">
        <f t="shared" si="291"/>
        <v>0</v>
      </c>
      <c r="V236" s="36">
        <f t="shared" si="201"/>
        <v>0.80400000000000005</v>
      </c>
      <c r="W236" s="114"/>
      <c r="X236" s="114"/>
      <c r="Y236" s="114"/>
      <c r="Z236" s="114"/>
      <c r="AA236" s="114"/>
      <c r="AB236" s="114"/>
      <c r="AC236" s="114"/>
      <c r="AD236" s="114"/>
      <c r="AE236" s="114"/>
      <c r="AF236" s="114"/>
      <c r="AG236" s="114"/>
      <c r="AH236" s="114"/>
      <c r="AI236" s="114"/>
      <c r="AJ236" s="114"/>
      <c r="AK236" s="114"/>
      <c r="AL236" s="114"/>
      <c r="AM236" s="114"/>
      <c r="AN236" s="114"/>
      <c r="AO236" s="114"/>
      <c r="AP236" s="114"/>
      <c r="AQ236" s="114"/>
      <c r="AR236" s="114"/>
      <c r="AS236" s="114"/>
      <c r="AT236" s="114"/>
      <c r="AU236" s="114"/>
      <c r="AV236" s="114"/>
      <c r="AW236" s="114"/>
      <c r="AX236" s="114"/>
      <c r="AY236" s="114"/>
      <c r="AZ236" s="114"/>
      <c r="BA236" s="114"/>
      <c r="BB236" s="114"/>
      <c r="BC236" s="114"/>
      <c r="BD236" s="114"/>
      <c r="BE236" s="114"/>
      <c r="BF236" s="114"/>
      <c r="BG236" s="114"/>
      <c r="BH236" s="114"/>
      <c r="BI236" s="114"/>
      <c r="BJ236" s="114"/>
      <c r="BK236" s="114"/>
      <c r="BL236" s="114"/>
      <c r="BM236" s="114"/>
      <c r="BN236" s="114"/>
      <c r="BO236" s="114"/>
      <c r="BP236" s="114"/>
      <c r="BQ236" s="114"/>
      <c r="BR236" s="114"/>
      <c r="BS236" s="114"/>
      <c r="BT236" s="114"/>
      <c r="BU236" s="114"/>
      <c r="BV236" s="114"/>
      <c r="BW236" s="114"/>
      <c r="BX236" s="114"/>
      <c r="BY236" s="114"/>
      <c r="BZ236" s="114"/>
      <c r="CA236" s="114"/>
      <c r="CB236" s="114"/>
      <c r="CC236" s="114"/>
      <c r="CD236" s="114"/>
      <c r="CE236" s="114"/>
      <c r="CF236" s="114"/>
      <c r="CG236" s="114"/>
      <c r="CH236" s="114"/>
      <c r="CI236" s="114"/>
      <c r="CJ236" s="114"/>
      <c r="CK236" s="114"/>
      <c r="CL236" s="114"/>
      <c r="CM236" s="114"/>
      <c r="CN236" s="114"/>
      <c r="CO236" s="114"/>
      <c r="CP236" s="114"/>
      <c r="CQ236" s="114"/>
      <c r="CR236" s="114"/>
      <c r="CS236" s="114"/>
      <c r="CT236" s="114"/>
      <c r="CU236" s="114"/>
      <c r="CV236" s="114"/>
      <c r="CW236" s="114"/>
    </row>
    <row r="237" spans="1:101" s="104" customFormat="1" ht="68.25" customHeight="1">
      <c r="A237" s="7" t="s">
        <v>349</v>
      </c>
      <c r="B237" s="19" t="s">
        <v>350</v>
      </c>
      <c r="C237" s="27" t="s">
        <v>12</v>
      </c>
      <c r="D237" s="99" t="s">
        <v>12</v>
      </c>
      <c r="E237" s="77" t="s">
        <v>12</v>
      </c>
      <c r="F237" s="21">
        <f t="shared" si="286"/>
        <v>2530862.1</v>
      </c>
      <c r="G237" s="21">
        <f>G239+G240</f>
        <v>350762.1</v>
      </c>
      <c r="H237" s="21">
        <f t="shared" ref="H237:I237" si="292">H239+H240</f>
        <v>2180100</v>
      </c>
      <c r="I237" s="21">
        <f t="shared" si="292"/>
        <v>0</v>
      </c>
      <c r="J237" s="21">
        <f t="shared" si="290"/>
        <v>2515096.2999999998</v>
      </c>
      <c r="K237" s="21">
        <f>K239+K240</f>
        <v>334996.3</v>
      </c>
      <c r="L237" s="21">
        <f t="shared" ref="L237:M237" si="293">L239+L240</f>
        <v>2180100</v>
      </c>
      <c r="M237" s="21">
        <f t="shared" si="293"/>
        <v>0</v>
      </c>
      <c r="N237" s="21">
        <f t="shared" si="288"/>
        <v>0</v>
      </c>
      <c r="O237" s="21">
        <f>O239+O240</f>
        <v>0</v>
      </c>
      <c r="P237" s="21">
        <f t="shared" ref="P237:Q237" si="294">P239+P240</f>
        <v>0</v>
      </c>
      <c r="Q237" s="21">
        <f t="shared" si="294"/>
        <v>0</v>
      </c>
      <c r="R237" s="21">
        <f t="shared" si="289"/>
        <v>0</v>
      </c>
      <c r="S237" s="21">
        <f>S239+S240</f>
        <v>0</v>
      </c>
      <c r="T237" s="21">
        <f t="shared" ref="T237:U237" si="295">T239+T240</f>
        <v>0</v>
      </c>
      <c r="U237" s="21">
        <f t="shared" si="295"/>
        <v>0</v>
      </c>
      <c r="V237" s="28">
        <f t="shared" si="201"/>
        <v>0.99399999999999999</v>
      </c>
      <c r="W237" s="114"/>
      <c r="X237" s="114"/>
      <c r="Y237" s="114"/>
      <c r="Z237" s="114"/>
      <c r="AA237" s="114"/>
      <c r="AB237" s="114"/>
      <c r="AC237" s="114"/>
      <c r="AD237" s="114"/>
      <c r="AE237" s="114"/>
      <c r="AF237" s="114"/>
      <c r="AG237" s="114"/>
      <c r="AH237" s="114"/>
      <c r="AI237" s="114"/>
      <c r="AJ237" s="114"/>
      <c r="AK237" s="114"/>
      <c r="AL237" s="114"/>
      <c r="AM237" s="114"/>
      <c r="AN237" s="114"/>
      <c r="AO237" s="114"/>
      <c r="AP237" s="114"/>
      <c r="AQ237" s="114"/>
      <c r="AR237" s="114"/>
      <c r="AS237" s="114"/>
      <c r="AT237" s="114"/>
      <c r="AU237" s="114"/>
      <c r="AV237" s="114"/>
      <c r="AW237" s="114"/>
      <c r="AX237" s="114"/>
      <c r="AY237" s="114"/>
      <c r="AZ237" s="114"/>
      <c r="BA237" s="114"/>
      <c r="BB237" s="114"/>
      <c r="BC237" s="114"/>
      <c r="BD237" s="114"/>
      <c r="BE237" s="114"/>
      <c r="BF237" s="114"/>
      <c r="BG237" s="114"/>
      <c r="BH237" s="114"/>
      <c r="BI237" s="114"/>
      <c r="BJ237" s="114"/>
      <c r="BK237" s="114"/>
      <c r="BL237" s="114"/>
      <c r="BM237" s="114"/>
      <c r="BN237" s="114"/>
      <c r="BO237" s="114"/>
      <c r="BP237" s="114"/>
      <c r="BQ237" s="114"/>
      <c r="BR237" s="114"/>
      <c r="BS237" s="114"/>
      <c r="BT237" s="114"/>
      <c r="BU237" s="114"/>
      <c r="BV237" s="114"/>
      <c r="BW237" s="114"/>
      <c r="BX237" s="114"/>
      <c r="BY237" s="114"/>
      <c r="BZ237" s="114"/>
      <c r="CA237" s="114"/>
      <c r="CB237" s="114"/>
      <c r="CC237" s="114"/>
      <c r="CD237" s="114"/>
      <c r="CE237" s="114"/>
      <c r="CF237" s="114"/>
      <c r="CG237" s="114"/>
      <c r="CH237" s="114"/>
      <c r="CI237" s="114"/>
      <c r="CJ237" s="114"/>
      <c r="CK237" s="114"/>
      <c r="CL237" s="114"/>
      <c r="CM237" s="114"/>
      <c r="CN237" s="114"/>
      <c r="CO237" s="114"/>
      <c r="CP237" s="114"/>
      <c r="CQ237" s="114"/>
      <c r="CR237" s="114"/>
      <c r="CS237" s="114"/>
      <c r="CT237" s="114"/>
      <c r="CU237" s="114"/>
      <c r="CV237" s="114"/>
      <c r="CW237" s="114"/>
    </row>
    <row r="238" spans="1:101" ht="15.75" customHeight="1">
      <c r="A238" s="10"/>
      <c r="B238" s="52" t="s">
        <v>14</v>
      </c>
      <c r="C238" s="63"/>
      <c r="D238" s="98"/>
      <c r="E238" s="80"/>
      <c r="F238" s="21"/>
      <c r="G238" s="57"/>
      <c r="H238" s="57"/>
      <c r="I238" s="57"/>
      <c r="J238" s="21"/>
      <c r="K238" s="57"/>
      <c r="L238" s="57"/>
      <c r="M238" s="57"/>
      <c r="N238" s="21"/>
      <c r="O238" s="57"/>
      <c r="P238" s="57"/>
      <c r="Q238" s="57"/>
      <c r="R238" s="21"/>
      <c r="S238" s="57"/>
      <c r="T238" s="57"/>
      <c r="U238" s="57"/>
      <c r="V238" s="28"/>
    </row>
    <row r="239" spans="1:101" ht="119.25" customHeight="1">
      <c r="A239" s="10"/>
      <c r="B239" s="52" t="s">
        <v>355</v>
      </c>
      <c r="C239" s="63" t="s">
        <v>199</v>
      </c>
      <c r="D239" s="101" t="s">
        <v>72</v>
      </c>
      <c r="E239" s="80" t="s">
        <v>354</v>
      </c>
      <c r="F239" s="21">
        <f t="shared" si="286"/>
        <v>25000</v>
      </c>
      <c r="G239" s="57">
        <v>25000</v>
      </c>
      <c r="H239" s="57"/>
      <c r="I239" s="57"/>
      <c r="J239" s="21">
        <f t="shared" si="290"/>
        <v>9234.2000000000007</v>
      </c>
      <c r="K239" s="57">
        <v>9234.2000000000007</v>
      </c>
      <c r="L239" s="57"/>
      <c r="M239" s="57"/>
      <c r="N239" s="21">
        <f t="shared" si="288"/>
        <v>0</v>
      </c>
      <c r="O239" s="57"/>
      <c r="P239" s="57"/>
      <c r="Q239" s="57"/>
      <c r="R239" s="21">
        <f t="shared" si="289"/>
        <v>0</v>
      </c>
      <c r="S239" s="57"/>
      <c r="T239" s="57"/>
      <c r="U239" s="57"/>
      <c r="V239" s="28">
        <f t="shared" si="201"/>
        <v>0.36899999999999999</v>
      </c>
    </row>
    <row r="240" spans="1:101" ht="123" customHeight="1">
      <c r="A240" s="10"/>
      <c r="B240" s="52" t="s">
        <v>411</v>
      </c>
      <c r="C240" s="63" t="s">
        <v>199</v>
      </c>
      <c r="D240" s="101" t="s">
        <v>72</v>
      </c>
      <c r="E240" s="80" t="s">
        <v>410</v>
      </c>
      <c r="F240" s="21">
        <f t="shared" si="286"/>
        <v>2505862.1</v>
      </c>
      <c r="G240" s="57">
        <v>325762.09999999998</v>
      </c>
      <c r="H240" s="57">
        <v>2180100</v>
      </c>
      <c r="I240" s="57"/>
      <c r="J240" s="21">
        <f t="shared" si="290"/>
        <v>2505862.1</v>
      </c>
      <c r="K240" s="57">
        <v>325762.09999999998</v>
      </c>
      <c r="L240" s="57">
        <v>2180100</v>
      </c>
      <c r="M240" s="57"/>
      <c r="N240" s="21">
        <f t="shared" si="288"/>
        <v>0</v>
      </c>
      <c r="O240" s="57"/>
      <c r="P240" s="57"/>
      <c r="Q240" s="57"/>
      <c r="R240" s="21">
        <f t="shared" si="289"/>
        <v>0</v>
      </c>
      <c r="S240" s="57"/>
      <c r="T240" s="57"/>
      <c r="U240" s="57"/>
      <c r="V240" s="28">
        <f t="shared" si="201"/>
        <v>1</v>
      </c>
    </row>
    <row r="241" spans="1:101" s="104" customFormat="1" ht="73.5" customHeight="1">
      <c r="A241" s="7" t="s">
        <v>404</v>
      </c>
      <c r="B241" s="19" t="s">
        <v>406</v>
      </c>
      <c r="C241" s="27" t="s">
        <v>12</v>
      </c>
      <c r="D241" s="99" t="s">
        <v>12</v>
      </c>
      <c r="E241" s="77" t="s">
        <v>12</v>
      </c>
      <c r="F241" s="21">
        <f>G241+H241+I241</f>
        <v>327776.90000000002</v>
      </c>
      <c r="G241" s="21">
        <f>G244+G243</f>
        <v>9518.2999999999993</v>
      </c>
      <c r="H241" s="21">
        <f t="shared" ref="H241:I241" si="296">H244+H243</f>
        <v>318258.59999999998</v>
      </c>
      <c r="I241" s="21">
        <f t="shared" si="296"/>
        <v>0</v>
      </c>
      <c r="J241" s="21">
        <f t="shared" si="290"/>
        <v>0</v>
      </c>
      <c r="K241" s="21">
        <f>K243+K244</f>
        <v>0</v>
      </c>
      <c r="L241" s="21">
        <f t="shared" ref="L241:M241" si="297">L243+L244</f>
        <v>0</v>
      </c>
      <c r="M241" s="21">
        <f t="shared" si="297"/>
        <v>0</v>
      </c>
      <c r="N241" s="21">
        <f t="shared" si="288"/>
        <v>1500</v>
      </c>
      <c r="O241" s="21">
        <f>O244+O243</f>
        <v>0</v>
      </c>
      <c r="P241" s="21">
        <f t="shared" ref="P241:Q241" si="298">P244+P243</f>
        <v>1500</v>
      </c>
      <c r="Q241" s="21">
        <f t="shared" si="298"/>
        <v>0</v>
      </c>
      <c r="R241" s="21">
        <f t="shared" si="289"/>
        <v>0</v>
      </c>
      <c r="S241" s="21">
        <f>S243+S244</f>
        <v>0</v>
      </c>
      <c r="T241" s="21">
        <f t="shared" ref="T241:U241" si="299">T243+T244</f>
        <v>0</v>
      </c>
      <c r="U241" s="21">
        <f t="shared" si="299"/>
        <v>0</v>
      </c>
      <c r="V241" s="28">
        <f t="shared" si="201"/>
        <v>0</v>
      </c>
      <c r="W241" s="114"/>
      <c r="X241" s="114"/>
      <c r="Y241" s="114"/>
      <c r="Z241" s="114"/>
      <c r="AA241" s="114"/>
      <c r="AB241" s="114"/>
      <c r="AC241" s="114"/>
      <c r="AD241" s="114"/>
      <c r="AE241" s="114"/>
      <c r="AF241" s="114"/>
      <c r="AG241" s="114"/>
      <c r="AH241" s="114"/>
      <c r="AI241" s="114"/>
      <c r="AJ241" s="114"/>
      <c r="AK241" s="114"/>
      <c r="AL241" s="114"/>
      <c r="AM241" s="114"/>
      <c r="AN241" s="114"/>
      <c r="AO241" s="114"/>
      <c r="AP241" s="114"/>
      <c r="AQ241" s="114"/>
      <c r="AR241" s="114"/>
      <c r="AS241" s="114"/>
      <c r="AT241" s="114"/>
      <c r="AU241" s="114"/>
      <c r="AV241" s="114"/>
      <c r="AW241" s="114"/>
      <c r="AX241" s="114"/>
      <c r="AY241" s="114"/>
      <c r="AZ241" s="114"/>
      <c r="BA241" s="114"/>
      <c r="BB241" s="114"/>
      <c r="BC241" s="114"/>
      <c r="BD241" s="114"/>
      <c r="BE241" s="114"/>
      <c r="BF241" s="114"/>
      <c r="BG241" s="114"/>
      <c r="BH241" s="114"/>
      <c r="BI241" s="114"/>
      <c r="BJ241" s="114"/>
      <c r="BK241" s="114"/>
      <c r="BL241" s="114"/>
      <c r="BM241" s="114"/>
      <c r="BN241" s="114"/>
      <c r="BO241" s="114"/>
      <c r="BP241" s="114"/>
      <c r="BQ241" s="114"/>
      <c r="BR241" s="114"/>
      <c r="BS241" s="114"/>
      <c r="BT241" s="114"/>
      <c r="BU241" s="114"/>
      <c r="BV241" s="114"/>
      <c r="BW241" s="114"/>
      <c r="BX241" s="114"/>
      <c r="BY241" s="114"/>
      <c r="BZ241" s="114"/>
      <c r="CA241" s="114"/>
      <c r="CB241" s="114"/>
      <c r="CC241" s="114"/>
      <c r="CD241" s="114"/>
      <c r="CE241" s="114"/>
      <c r="CF241" s="114"/>
      <c r="CG241" s="114"/>
      <c r="CH241" s="114"/>
      <c r="CI241" s="114"/>
      <c r="CJ241" s="114"/>
      <c r="CK241" s="114"/>
      <c r="CL241" s="114"/>
      <c r="CM241" s="114"/>
      <c r="CN241" s="114"/>
      <c r="CO241" s="114"/>
      <c r="CP241" s="114"/>
      <c r="CQ241" s="114"/>
      <c r="CR241" s="114"/>
      <c r="CS241" s="114"/>
      <c r="CT241" s="114"/>
      <c r="CU241" s="114"/>
      <c r="CV241" s="114"/>
      <c r="CW241" s="114"/>
    </row>
    <row r="242" spans="1:101" ht="19.5" customHeight="1">
      <c r="A242" s="10"/>
      <c r="B242" s="52" t="s">
        <v>14</v>
      </c>
      <c r="C242" s="63"/>
      <c r="D242" s="101"/>
      <c r="E242" s="80"/>
      <c r="F242" s="21"/>
      <c r="G242" s="57"/>
      <c r="H242" s="57"/>
      <c r="I242" s="57"/>
      <c r="J242" s="21"/>
      <c r="K242" s="57"/>
      <c r="L242" s="57"/>
      <c r="M242" s="57"/>
      <c r="N242" s="21"/>
      <c r="O242" s="57"/>
      <c r="P242" s="57"/>
      <c r="Q242" s="57"/>
      <c r="R242" s="21"/>
      <c r="S242" s="57"/>
      <c r="T242" s="57"/>
      <c r="U242" s="57"/>
      <c r="V242" s="28"/>
    </row>
    <row r="243" spans="1:101" ht="204" customHeight="1">
      <c r="A243" s="10"/>
      <c r="B243" s="52" t="s">
        <v>416</v>
      </c>
      <c r="C243" s="63" t="s">
        <v>192</v>
      </c>
      <c r="D243" s="101" t="s">
        <v>415</v>
      </c>
      <c r="E243" s="80" t="s">
        <v>414</v>
      </c>
      <c r="F243" s="21">
        <f>G243+H243+I243</f>
        <v>317276.90000000002</v>
      </c>
      <c r="G243" s="57">
        <v>9518.2999999999993</v>
      </c>
      <c r="H243" s="57">
        <v>307758.59999999998</v>
      </c>
      <c r="I243" s="57"/>
      <c r="J243" s="21">
        <f>K243+L243+M243</f>
        <v>0</v>
      </c>
      <c r="K243" s="57"/>
      <c r="L243" s="57"/>
      <c r="M243" s="57"/>
      <c r="N243" s="21">
        <f>O243+P243+Q243</f>
        <v>0</v>
      </c>
      <c r="O243" s="57"/>
      <c r="P243" s="57"/>
      <c r="Q243" s="57"/>
      <c r="R243" s="21">
        <f>S243+T243+U243</f>
        <v>0</v>
      </c>
      <c r="S243" s="57"/>
      <c r="T243" s="57"/>
      <c r="U243" s="57"/>
      <c r="V243" s="28">
        <f t="shared" ref="V243" si="300">J243/F243</f>
        <v>0</v>
      </c>
    </row>
    <row r="244" spans="1:101" ht="66.75" customHeight="1">
      <c r="A244" s="10"/>
      <c r="B244" s="52" t="s">
        <v>407</v>
      </c>
      <c r="C244" s="63" t="s">
        <v>297</v>
      </c>
      <c r="D244" s="101" t="s">
        <v>298</v>
      </c>
      <c r="E244" s="80" t="s">
        <v>402</v>
      </c>
      <c r="F244" s="21">
        <f>G244+H244+I244</f>
        <v>10500</v>
      </c>
      <c r="G244" s="57"/>
      <c r="H244" s="57">
        <v>10500</v>
      </c>
      <c r="I244" s="57"/>
      <c r="J244" s="21">
        <f t="shared" si="290"/>
        <v>0</v>
      </c>
      <c r="K244" s="57"/>
      <c r="L244" s="57"/>
      <c r="M244" s="57"/>
      <c r="N244" s="21">
        <f t="shared" si="288"/>
        <v>1500</v>
      </c>
      <c r="O244" s="57"/>
      <c r="P244" s="57">
        <v>1500</v>
      </c>
      <c r="Q244" s="57"/>
      <c r="R244" s="21">
        <f t="shared" si="289"/>
        <v>0</v>
      </c>
      <c r="S244" s="57"/>
      <c r="T244" s="57"/>
      <c r="U244" s="57"/>
      <c r="V244" s="28">
        <f t="shared" ref="V244" si="301">J244/F244</f>
        <v>0</v>
      </c>
    </row>
    <row r="245" spans="1:101" s="104" customFormat="1" ht="101.25" customHeight="1">
      <c r="A245" s="7" t="s">
        <v>405</v>
      </c>
      <c r="B245" s="19" t="s">
        <v>398</v>
      </c>
      <c r="C245" s="27" t="s">
        <v>12</v>
      </c>
      <c r="D245" s="99" t="s">
        <v>12</v>
      </c>
      <c r="E245" s="77" t="s">
        <v>12</v>
      </c>
      <c r="F245" s="21">
        <f t="shared" si="286"/>
        <v>269712</v>
      </c>
      <c r="G245" s="21">
        <f>G247</f>
        <v>35062.6</v>
      </c>
      <c r="H245" s="21">
        <f t="shared" ref="H245:I245" si="302">H247</f>
        <v>234649.4</v>
      </c>
      <c r="I245" s="21">
        <f t="shared" si="302"/>
        <v>0</v>
      </c>
      <c r="J245" s="21">
        <f t="shared" si="290"/>
        <v>0</v>
      </c>
      <c r="K245" s="21">
        <f>K247</f>
        <v>0</v>
      </c>
      <c r="L245" s="21">
        <f t="shared" ref="L245:M245" si="303">L247</f>
        <v>0</v>
      </c>
      <c r="M245" s="21">
        <f t="shared" si="303"/>
        <v>0</v>
      </c>
      <c r="N245" s="21">
        <f t="shared" si="288"/>
        <v>0</v>
      </c>
      <c r="O245" s="21">
        <f>O247</f>
        <v>0</v>
      </c>
      <c r="P245" s="21">
        <f t="shared" ref="P245:Q245" si="304">P247</f>
        <v>0</v>
      </c>
      <c r="Q245" s="21">
        <f t="shared" si="304"/>
        <v>0</v>
      </c>
      <c r="R245" s="21">
        <f t="shared" si="289"/>
        <v>0</v>
      </c>
      <c r="S245" s="21">
        <f>S247</f>
        <v>0</v>
      </c>
      <c r="T245" s="21">
        <f t="shared" ref="T245:U245" si="305">T247</f>
        <v>0</v>
      </c>
      <c r="U245" s="21">
        <f t="shared" si="305"/>
        <v>0</v>
      </c>
      <c r="V245" s="28">
        <f t="shared" ref="V245:V247" si="306">J245/F245</f>
        <v>0</v>
      </c>
      <c r="W245" s="114"/>
      <c r="X245" s="114"/>
      <c r="Y245" s="114"/>
      <c r="Z245" s="114"/>
      <c r="AA245" s="114"/>
      <c r="AB245" s="114"/>
      <c r="AC245" s="114"/>
      <c r="AD245" s="114"/>
      <c r="AE245" s="114"/>
      <c r="AF245" s="114"/>
      <c r="AG245" s="114"/>
      <c r="AH245" s="114"/>
      <c r="AI245" s="114"/>
      <c r="AJ245" s="114"/>
      <c r="AK245" s="114"/>
      <c r="AL245" s="114"/>
      <c r="AM245" s="114"/>
      <c r="AN245" s="114"/>
      <c r="AO245" s="114"/>
      <c r="AP245" s="114"/>
      <c r="AQ245" s="114"/>
      <c r="AR245" s="114"/>
      <c r="AS245" s="114"/>
      <c r="AT245" s="114"/>
      <c r="AU245" s="114"/>
      <c r="AV245" s="114"/>
      <c r="AW245" s="114"/>
      <c r="AX245" s="114"/>
      <c r="AY245" s="114"/>
      <c r="AZ245" s="114"/>
      <c r="BA245" s="114"/>
      <c r="BB245" s="114"/>
      <c r="BC245" s="114"/>
      <c r="BD245" s="114"/>
      <c r="BE245" s="114"/>
      <c r="BF245" s="114"/>
      <c r="BG245" s="114"/>
      <c r="BH245" s="114"/>
      <c r="BI245" s="114"/>
      <c r="BJ245" s="114"/>
      <c r="BK245" s="114"/>
      <c r="BL245" s="114"/>
      <c r="BM245" s="114"/>
      <c r="BN245" s="114"/>
      <c r="BO245" s="114"/>
      <c r="BP245" s="114"/>
      <c r="BQ245" s="114"/>
      <c r="BR245" s="114"/>
      <c r="BS245" s="114"/>
      <c r="BT245" s="114"/>
      <c r="BU245" s="114"/>
      <c r="BV245" s="114"/>
      <c r="BW245" s="114"/>
      <c r="BX245" s="114"/>
      <c r="BY245" s="114"/>
      <c r="BZ245" s="114"/>
      <c r="CA245" s="114"/>
      <c r="CB245" s="114"/>
      <c r="CC245" s="114"/>
      <c r="CD245" s="114"/>
      <c r="CE245" s="114"/>
      <c r="CF245" s="114"/>
      <c r="CG245" s="114"/>
      <c r="CH245" s="114"/>
      <c r="CI245" s="114"/>
      <c r="CJ245" s="114"/>
      <c r="CK245" s="114"/>
      <c r="CL245" s="114"/>
      <c r="CM245" s="114"/>
      <c r="CN245" s="114"/>
      <c r="CO245" s="114"/>
      <c r="CP245" s="114"/>
      <c r="CQ245" s="114"/>
      <c r="CR245" s="114"/>
      <c r="CS245" s="114"/>
      <c r="CT245" s="114"/>
      <c r="CU245" s="114"/>
      <c r="CV245" s="114"/>
      <c r="CW245" s="114"/>
    </row>
    <row r="246" spans="1:101" ht="17.25" customHeight="1">
      <c r="A246" s="10"/>
      <c r="B246" s="52" t="s">
        <v>14</v>
      </c>
      <c r="C246" s="63"/>
      <c r="D246" s="101"/>
      <c r="E246" s="80"/>
      <c r="F246" s="21"/>
      <c r="G246" s="57"/>
      <c r="H246" s="57"/>
      <c r="I246" s="57"/>
      <c r="J246" s="21"/>
      <c r="K246" s="57"/>
      <c r="L246" s="57"/>
      <c r="M246" s="57"/>
      <c r="N246" s="21"/>
      <c r="O246" s="57"/>
      <c r="P246" s="57"/>
      <c r="Q246" s="57"/>
      <c r="R246" s="21"/>
      <c r="S246" s="57"/>
      <c r="T246" s="57"/>
      <c r="U246" s="57"/>
      <c r="V246" s="28"/>
    </row>
    <row r="247" spans="1:101" ht="114" customHeight="1">
      <c r="A247" s="10"/>
      <c r="B247" s="52" t="s">
        <v>399</v>
      </c>
      <c r="C247" s="63" t="s">
        <v>199</v>
      </c>
      <c r="D247" s="101" t="s">
        <v>72</v>
      </c>
      <c r="E247" s="80" t="s">
        <v>397</v>
      </c>
      <c r="F247" s="21">
        <f t="shared" si="286"/>
        <v>269712</v>
      </c>
      <c r="G247" s="57">
        <v>35062.6</v>
      </c>
      <c r="H247" s="57">
        <v>234649.4</v>
      </c>
      <c r="I247" s="57"/>
      <c r="J247" s="21">
        <f t="shared" si="290"/>
        <v>0</v>
      </c>
      <c r="K247" s="57"/>
      <c r="L247" s="57"/>
      <c r="M247" s="57"/>
      <c r="N247" s="21">
        <f t="shared" si="288"/>
        <v>0</v>
      </c>
      <c r="O247" s="57"/>
      <c r="P247" s="57"/>
      <c r="Q247" s="57"/>
      <c r="R247" s="21">
        <f t="shared" si="289"/>
        <v>0</v>
      </c>
      <c r="S247" s="57"/>
      <c r="T247" s="57"/>
      <c r="U247" s="57"/>
      <c r="V247" s="28">
        <f t="shared" si="306"/>
        <v>0</v>
      </c>
    </row>
    <row r="248" spans="1:101">
      <c r="B248" s="3" t="s">
        <v>351</v>
      </c>
    </row>
    <row r="249" spans="1:101" ht="16.5" customHeight="1">
      <c r="B249" s="94" t="s">
        <v>341</v>
      </c>
    </row>
    <row r="250" spans="1:101">
      <c r="B250" s="62"/>
      <c r="V250" s="1"/>
    </row>
    <row r="251" spans="1:101">
      <c r="V251" s="1"/>
    </row>
    <row r="252" spans="1:101" ht="22.15" customHeight="1">
      <c r="V252" s="1"/>
    </row>
    <row r="253" spans="1:101" ht="22.15" customHeight="1">
      <c r="V253" s="1"/>
    </row>
    <row r="254" spans="1:101" ht="22.15" customHeight="1">
      <c r="V254" s="1"/>
    </row>
    <row r="255" spans="1:101" ht="22.15" customHeight="1">
      <c r="V255" s="1"/>
    </row>
    <row r="256" spans="1:101" ht="21" customHeight="1">
      <c r="V256" s="1"/>
    </row>
    <row r="257" spans="22:22" ht="21" customHeight="1">
      <c r="V257" s="1"/>
    </row>
    <row r="258" spans="22:22" ht="21" customHeight="1">
      <c r="V258" s="1"/>
    </row>
    <row r="259" spans="22:22" ht="21" customHeight="1">
      <c r="V259" s="1"/>
    </row>
    <row r="260" spans="22:22" ht="17.45" customHeight="1">
      <c r="V260" s="1"/>
    </row>
    <row r="261" spans="22:22" ht="16.149999999999999" customHeight="1">
      <c r="V261" s="1"/>
    </row>
    <row r="262" spans="22:22" ht="17.45" customHeight="1">
      <c r="V262" s="1"/>
    </row>
    <row r="263" spans="22:22" ht="20.45" customHeight="1">
      <c r="V263" s="1"/>
    </row>
    <row r="264" spans="22:22" ht="16.149999999999999" customHeight="1">
      <c r="V264" s="1"/>
    </row>
    <row r="265" spans="22:22" ht="17.45" customHeight="1">
      <c r="V265" s="1"/>
    </row>
    <row r="266" spans="22:22" ht="17.45" customHeight="1">
      <c r="V266" s="1"/>
    </row>
    <row r="267" spans="22:22">
      <c r="V267" s="1"/>
    </row>
    <row r="268" spans="22:22">
      <c r="V268" s="1"/>
    </row>
    <row r="269" spans="22:22">
      <c r="V269" s="1"/>
    </row>
    <row r="270" spans="22:22">
      <c r="V270" s="1"/>
    </row>
    <row r="271" spans="22:22">
      <c r="V271" s="1"/>
    </row>
    <row r="272" spans="22:22">
      <c r="V272" s="1"/>
    </row>
    <row r="273" spans="22:22">
      <c r="V273" s="1"/>
    </row>
    <row r="274" spans="22:22">
      <c r="V274" s="1"/>
    </row>
    <row r="275" spans="22:22">
      <c r="V275" s="1"/>
    </row>
    <row r="276" spans="22:22">
      <c r="V276" s="1"/>
    </row>
    <row r="277" spans="22:22">
      <c r="V277" s="1"/>
    </row>
    <row r="278" spans="22:22">
      <c r="V278" s="1"/>
    </row>
    <row r="279" spans="22:22">
      <c r="V279" s="1"/>
    </row>
    <row r="280" spans="22:22">
      <c r="V280" s="1"/>
    </row>
    <row r="281" spans="22:22">
      <c r="V281" s="1"/>
    </row>
    <row r="282" spans="22:22">
      <c r="V282" s="1"/>
    </row>
    <row r="283" spans="22:22">
      <c r="V283" s="1"/>
    </row>
    <row r="284" spans="22:22">
      <c r="V284" s="1"/>
    </row>
  </sheetData>
  <customSheetViews>
    <customSheetView guid="{BABD61A3-6A51-407B-8C81-60ED34B253AA}" scale="68" showPageBreaks="1" printArea="1" hiddenRows="1">
      <pane xSplit="1" ySplit="7" topLeftCell="B8" activePane="bottomRight" state="frozen"/>
      <selection pane="bottomRight" activeCell="X11" sqref="X11:AA14"/>
      <rowBreaks count="2" manualBreakCount="2">
        <brk id="95" max="37" man="1"/>
        <brk id="108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</customSheetView>
    <customSheetView guid="{77984228-E82F-4F8D-9DE5-B74C2AD346E6}" scale="64" showPageBreaks="1" printArea="1">
      <pane xSplit="1" ySplit="7" topLeftCell="B8" activePane="bottomRight" state="frozen"/>
      <selection pane="bottomRight" activeCell="A8" sqref="A8:B10"/>
      <rowBreaks count="2" manualBreakCount="2">
        <brk id="91" max="37" man="1"/>
        <brk id="104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2"/>
    </customSheetView>
    <customSheetView guid="{CFE875CB-1045-45F7-825E-02100661E885}" scale="60" showAutoFilter="1">
      <pane xSplit="1" ySplit="7" topLeftCell="H8" activePane="bottomRight" state="frozen"/>
      <selection pane="bottomRight" activeCell="L14" sqref="L14"/>
      <pageMargins left="0" right="0" top="0" bottom="0" header="0.31496062992125984" footer="0.31496062992125984"/>
      <printOptions horizontalCentered="1"/>
      <pageSetup paperSize="8" scale="52" orientation="landscape" horizontalDpi="180" verticalDpi="180" r:id="rId3"/>
      <autoFilter ref="A7:V205"/>
    </customSheetView>
    <customSheetView guid="{FE09AB06-1ECE-4486-BCA1-E9D85830708B}" scale="70" showPageBreaks="1" printArea="1" hiddenRows="1" hiddenColumns="1" topLeftCell="A5">
      <pane xSplit="1" ySplit="11" topLeftCell="B16" activePane="bottomRight" state="frozen"/>
      <selection pane="bottomRight" activeCell="G178" sqref="G178:H178"/>
      <pageMargins left="0" right="0" top="0" bottom="0" header="0.31496062992125984" footer="0.31496062992125984"/>
      <printOptions horizontalCentered="1"/>
      <pageSetup paperSize="9" scale="45" orientation="landscape" horizontalDpi="180" verticalDpi="180" r:id="rId4"/>
    </customSheetView>
    <customSheetView guid="{8DBC8541-9868-41A7-9A9F-A27FC80CBA37}" scale="78" showPageBreaks="1" printArea="1" topLeftCell="A5">
      <pane xSplit="3" ySplit="6" topLeftCell="D41" activePane="bottomRight" state="frozen"/>
      <selection pane="bottomRight" activeCell="A50" sqref="A50:XFD50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5"/>
    </customSheetView>
  </customSheetViews>
  <mergeCells count="14">
    <mergeCell ref="A5:V6"/>
    <mergeCell ref="A8:A10"/>
    <mergeCell ref="B8:B10"/>
    <mergeCell ref="C8:C10"/>
    <mergeCell ref="E8:E10"/>
    <mergeCell ref="D8:D10"/>
    <mergeCell ref="F9:I9"/>
    <mergeCell ref="J9:M9"/>
    <mergeCell ref="N8:Q8"/>
    <mergeCell ref="N9:Q9"/>
    <mergeCell ref="R8:U8"/>
    <mergeCell ref="R9:U9"/>
    <mergeCell ref="V8:V10"/>
    <mergeCell ref="F8:M8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6"/>
  <rowBreaks count="2" manualBreakCount="2">
    <brk id="109" max="37" man="1"/>
    <brk id="124" max="3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pvn</cp:lastModifiedBy>
  <cp:lastPrinted>2024-04-27T09:38:21Z</cp:lastPrinted>
  <dcterms:created xsi:type="dcterms:W3CDTF">2006-09-28T05:33:49Z</dcterms:created>
  <dcterms:modified xsi:type="dcterms:W3CDTF">2024-05-29T05:25:05Z</dcterms:modified>
</cp:coreProperties>
</file>