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2450" yWindow="0" windowWidth="16455" windowHeight="12765"/>
  </bookViews>
  <sheets>
    <sheet name="01.10." sheetId="8" r:id="rId1"/>
  </sheets>
  <definedNames>
    <definedName name="_xlnm._FilterDatabase" localSheetId="0" hidden="1">'01.10.'!$A$6:$G$48</definedName>
    <definedName name="_xlnm.Print_Titles" localSheetId="0">'01.10.'!$5:$5</definedName>
    <definedName name="_xlnm.Print_Area" localSheetId="0">'01.10.'!$A$1:$G$48</definedName>
  </definedNames>
  <calcPr calcId="125725" fullPrecision="0"/>
</workbook>
</file>

<file path=xl/calcChain.xml><?xml version="1.0" encoding="utf-8"?>
<calcChain xmlns="http://schemas.openxmlformats.org/spreadsheetml/2006/main">
  <c r="D38" i="8"/>
  <c r="C38"/>
  <c r="F18" l="1"/>
  <c r="F31"/>
  <c r="F32"/>
  <c r="F33"/>
  <c r="F34"/>
  <c r="F35"/>
  <c r="F36"/>
  <c r="F39"/>
  <c r="F40"/>
  <c r="F41"/>
  <c r="F42"/>
  <c r="F43"/>
  <c r="F44"/>
  <c r="F45"/>
  <c r="F46"/>
  <c r="F47"/>
  <c r="F30"/>
  <c r="F9"/>
  <c r="F10"/>
  <c r="F12"/>
  <c r="F14"/>
  <c r="F15"/>
  <c r="F16"/>
  <c r="F17"/>
  <c r="F20"/>
  <c r="F21"/>
  <c r="F22"/>
  <c r="F23"/>
  <c r="F24"/>
  <c r="F26"/>
  <c r="F27"/>
  <c r="F28"/>
  <c r="C25"/>
  <c r="D37"/>
  <c r="D11"/>
  <c r="G11" s="1"/>
  <c r="G21"/>
  <c r="G22"/>
  <c r="G23"/>
  <c r="G24"/>
  <c r="G40"/>
  <c r="G41"/>
  <c r="G42"/>
  <c r="G39"/>
  <c r="G44"/>
  <c r="G45"/>
  <c r="G46"/>
  <c r="G47"/>
  <c r="G43"/>
  <c r="G28"/>
  <c r="G30"/>
  <c r="G31"/>
  <c r="G32"/>
  <c r="G33"/>
  <c r="G34"/>
  <c r="G35"/>
  <c r="G36"/>
  <c r="G27"/>
  <c r="E25"/>
  <c r="G18"/>
  <c r="G17"/>
  <c r="G16"/>
  <c r="G15"/>
  <c r="G14"/>
  <c r="E11"/>
  <c r="G10"/>
  <c r="G9"/>
  <c r="C11"/>
  <c r="D19"/>
  <c r="D25"/>
  <c r="F25" s="1"/>
  <c r="D13"/>
  <c r="G13" s="1"/>
  <c r="D8"/>
  <c r="C19"/>
  <c r="C13"/>
  <c r="C8"/>
  <c r="C37"/>
  <c r="E19"/>
  <c r="G19"/>
  <c r="E8"/>
  <c r="E13"/>
  <c r="G20"/>
  <c r="G12"/>
  <c r="G26"/>
  <c r="E38"/>
  <c r="E37" s="1"/>
  <c r="E7"/>
  <c r="E48" l="1"/>
  <c r="G37"/>
  <c r="C7"/>
  <c r="C48" s="1"/>
  <c r="F19"/>
  <c r="D7"/>
  <c r="G7" s="1"/>
  <c r="G38"/>
  <c r="F38"/>
  <c r="F37"/>
  <c r="G25"/>
  <c r="F13"/>
  <c r="F11"/>
  <c r="G8"/>
  <c r="F8"/>
  <c r="D48" l="1"/>
  <c r="G48" s="1"/>
  <c r="F7"/>
  <c r="F48" l="1"/>
</calcChain>
</file>

<file path=xl/comments1.xml><?xml version="1.0" encoding="utf-8"?>
<comments xmlns="http://schemas.openxmlformats.org/spreadsheetml/2006/main">
  <authors>
    <author>lya</author>
  </authors>
  <commentList>
    <comment ref="E19" authorId="0">
      <text>
        <r>
          <rPr>
            <b/>
            <sz val="9"/>
            <color indexed="81"/>
            <rFont val="Tahoma"/>
            <family val="2"/>
            <charset val="204"/>
          </rPr>
          <t>-0,1 за счет округлений</t>
        </r>
      </text>
    </comment>
  </commentList>
</comments>
</file>

<file path=xl/sharedStrings.xml><?xml version="1.0" encoding="utf-8"?>
<sst xmlns="http://schemas.openxmlformats.org/spreadsheetml/2006/main" count="94" uniqueCount="94">
  <si>
    <t>1 00 00000 00 0000 000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</si>
  <si>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</si>
  <si>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</si>
  <si>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</si>
  <si>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</si>
  <si>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</si>
  <si>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</si>
  <si>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</si>
  <si>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</si>
  <si>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</si>
  <si>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</si>
  <si>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1 06 00000 00 0000 000</t>
  </si>
  <si>
    <t>Налоги на имущество</t>
  </si>
  <si>
    <t>Налог на имущество организаций</t>
  </si>
  <si>
    <t>1 06 04000 02 0000 110</t>
  </si>
  <si>
    <t>Транспортный налог</t>
  </si>
  <si>
    <t>Налог на игорный бизнес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</si>
  <si>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</si>
  <si>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</si>
  <si>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</si>
  <si>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</si>
  <si>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1 09 00000 00 0000 000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</si>
  <si>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</si>
  <si>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</si>
  <si>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</si>
  <si>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</si>
  <si>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</si>
  <si>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</si>
  <si>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</si>
  <si>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</si>
  <si>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</si>
  <si>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</si>
  <si>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</si>
  <si>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</si>
  <si>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</si>
  <si>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2 02 00000 00 0000 000</t>
  </si>
  <si>
    <t>Налоги на товары (работы, услуги), реализуемые на территории Российской Федерации</t>
  </si>
  <si>
    <t>ИНФОРМАЦИЯ</t>
  </si>
  <si>
    <t>1 06 02000 02 0000 110</t>
  </si>
  <si>
    <t>БЕЗВОЗМЕЗДНЫЕ ПОСТУПЛЕНИЯ</t>
  </si>
  <si>
    <t>1 08 00000 00 0000 000</t>
  </si>
  <si>
    <t>Государственная пошлина</t>
  </si>
  <si>
    <t>Земельный налог</t>
  </si>
  <si>
    <t>Единый налог, на вмененный доход для отдельных видов деятельности</t>
  </si>
  <si>
    <t>Доходы от продажи материальных и нематериальных активов</t>
  </si>
  <si>
    <t>1 14 00000 00 0000 000</t>
  </si>
  <si>
    <t>ВСЕГО ДОХОДОВ</t>
  </si>
  <si>
    <t>1 03 00000 00 0000 000</t>
  </si>
  <si>
    <t>Задолженность и перерасчеты по отмененным налогам, сборам и иным обязательным платежам</t>
  </si>
  <si>
    <t>1 05 02 000 02 0000 110</t>
  </si>
  <si>
    <t>1 06 06000 00 0000 110</t>
  </si>
  <si>
    <t>1 06 05000 02 0000 110</t>
  </si>
  <si>
    <t>Налог на имущество физических лиц</t>
  </si>
  <si>
    <t>Налог, взимаемый в связи с применением упрощенной системы налогообложения</t>
  </si>
  <si>
    <t>1 05 01000 00 0000 110</t>
  </si>
  <si>
    <t>НАЛОГОВЫЕ И НЕНАЛОГОВЫЕ ДОХОДЫ</t>
  </si>
  <si>
    <t>Безвозмездные поступления от других бюджетов бюджетной системы Российской Федерации</t>
  </si>
  <si>
    <t>Безвозмездные поступления от негосударственных организаций</t>
  </si>
  <si>
    <t>1 05 04000 01 0000 110</t>
  </si>
  <si>
    <t>Налог, взимаемый в связи с применением патентной системы налогообложения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</si>
  <si>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</si>
  <si>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</si>
  <si>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2 03 00000 00 0000 000</t>
  </si>
  <si>
    <t>Коды бюджетной классификации 
Российской Федерации</t>
  </si>
  <si>
    <t>Наименование доходов</t>
  </si>
  <si>
    <t>тыс.руб.</t>
  </si>
  <si>
    <t>Субсидии бюджетам бюджетной системы Российской Федерации (межбюджетные субсидии)</t>
  </si>
  <si>
    <t>Иные межбюджетные трансферты</t>
  </si>
  <si>
    <t xml:space="preserve">Субвенции бюджетам бюджетной системы Российской Федерации </t>
  </si>
  <si>
    <t>1 05 03020 01 0000 110</t>
  </si>
  <si>
    <t>Дотации бюджетам бюджетной системы Российской Федерации</t>
  </si>
  <si>
    <t>Единый сельскохозяйственный налог</t>
  </si>
  <si>
    <t>Безвозмездные поступления от государственных (муниципальных) организаций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</si>
  <si>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</si>
  <si>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</si>
  <si>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 xml:space="preserve">Прочие безвозмездные поступления </t>
  </si>
  <si>
    <t>2 07 00000 00 0000 000</t>
  </si>
  <si>
    <t>2 04 00000 00 0000 000</t>
  </si>
  <si>
    <t>2 18 00000 00 0000 000</t>
  </si>
  <si>
    <t>2 19 00000 00 0000 000</t>
  </si>
  <si>
    <t>2 02 10000 00 0000 150</t>
  </si>
  <si>
    <t>2 02 20000 00 0000 150</t>
  </si>
  <si>
    <t>2 02 30000 00 0000 150</t>
  </si>
  <si>
    <t>2 02 40000 00 0000 150</t>
  </si>
  <si>
    <t xml:space="preserve">% исполнения к плановым назначениям на 2021 год </t>
  </si>
  <si>
    <t>1 05 06000 01 0000 110</t>
  </si>
  <si>
    <t>Налог на профессиональный доход</t>
  </si>
  <si>
    <t>План 
на 2021 год</t>
  </si>
  <si>
    <t xml:space="preserve"> </t>
  </si>
  <si>
    <t>1 06 01000 00 0000 110</t>
  </si>
  <si>
    <t>об исполнении консолидированного бюджета Томской области на 1 января 2022 года</t>
  </si>
  <si>
    <t>Темп роста исполнения на 01.01.2022 к 01.01.2021</t>
  </si>
  <si>
    <t>Исполнено на 01.01.2021</t>
  </si>
  <si>
    <t>Исполнено
на 01.01.2022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</si>
</sst>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0"/>
      <name val="Arial Cyr"/>
      <charset val="204"/>
    </font>
    <font>
      <sz val="10"/>
      <name val="Arial Cyr"/>
      <charset val="204"/>
    </font>
    <font>
      <sz val="10"/>
      <name val="Arial Cyr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b/>
      <sz val="9"/>
      <color indexed="81"/>
      <name val="Tahoma"/>
      <family val="2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7">
    <xf numFmtId="0" fontId="0" fillId="0" borderId="0" xfId="0"/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4" fillId="2" borderId="0" xfId="0" applyFont="1" applyFill="1"/>
    <xf numFmtId="0" fontId="4" fillId="2" borderId="0" xfId="0" applyFont="1" applyFill="1" applyBorder="1"/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/>
    <xf numFmtId="0" fontId="3" fillId="2" borderId="1" xfId="0" applyFont="1" applyFill="1" applyBorder="1" applyAlignment="1">
      <alignment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vertical="center" wrapText="1"/>
    </xf>
    <xf numFmtId="9" fontId="4" fillId="2" borderId="1" xfId="2" applyFont="1" applyFill="1" applyBorder="1" applyAlignment="1">
      <alignment vertical="center" wrapText="1"/>
    </xf>
    <xf numFmtId="9" fontId="3" fillId="2" borderId="1" xfId="2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vertical="center"/>
    </xf>
    <xf numFmtId="164" fontId="6" fillId="0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vertical="center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/>
    </xf>
    <xf numFmtId="164" fontId="4" fillId="0" borderId="0" xfId="0" applyNumberFormat="1" applyFont="1" applyFill="1" applyAlignment="1">
      <alignment vertical="center"/>
    </xf>
    <xf numFmtId="0" fontId="7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wrapText="1"/>
    </xf>
    <xf numFmtId="0" fontId="3" fillId="2" borderId="0" xfId="0" applyFont="1" applyFill="1" applyBorder="1" applyAlignment="1">
      <alignment horizontal="center" wrapText="1"/>
    </xf>
    <xf numFmtId="0" fontId="4" fillId="2" borderId="0" xfId="0" applyFont="1" applyFill="1" applyAlignment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3" xfId="0" applyFont="1" applyFill="1" applyBorder="1" applyAlignment="1">
      <alignment horizontal="right" vertical="center"/>
    </xf>
  </cellXfs>
  <cellStyles count="4">
    <cellStyle name="Normal 2" xfId="1"/>
    <cellStyle name="Обычный" xfId="0" builtinId="0"/>
    <cellStyle name="Процентный" xfId="2" builtinId="5"/>
    <cellStyle name="Процентный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topLeftCell="B1" zoomScale="110" zoomScaleNormal="110" workbookViewId="0">
      <pane ySplit="5" topLeftCell="A45" activePane="bottomLeft" state="frozen"/>
      <selection pane="bottomLeft" activeCell="C49" sqref="C49"/>
    </sheetView>
  </sheetViews>
  <sheetFormatPr defaultRowHeight="15.75"/>
  <cols>
    <col min="1" max="1" width="28.7109375" style="5" customWidth="1"/>
    <col min="2" max="2" width="56" style="6" customWidth="1"/>
    <col min="3" max="3" width="15.28515625" style="35" customWidth="1"/>
    <col min="4" max="5" width="14.7109375" style="27" customWidth="1"/>
    <col min="6" max="6" width="17.7109375" style="27" customWidth="1"/>
    <col min="7" max="7" width="19.5703125" style="34" customWidth="1"/>
    <col min="8" max="16384" width="9.140625" style="4"/>
  </cols>
  <sheetData>
    <row r="1" spans="1:7" ht="11.25" customHeight="1">
      <c r="A1" s="3"/>
      <c r="B1" s="3"/>
      <c r="C1" s="41"/>
      <c r="D1" s="41"/>
      <c r="E1" s="41"/>
      <c r="F1" s="41"/>
    </row>
    <row r="2" spans="1:7" ht="18.75" customHeight="1">
      <c r="A2" s="42" t="s">
        <v>37</v>
      </c>
      <c r="B2" s="42"/>
      <c r="C2" s="42"/>
      <c r="D2" s="42"/>
      <c r="E2" s="42"/>
      <c r="F2" s="42"/>
      <c r="G2" s="43"/>
    </row>
    <row r="3" spans="1:7" ht="22.15" customHeight="1">
      <c r="A3" s="44" t="s">
        <v>90</v>
      </c>
      <c r="B3" s="44"/>
      <c r="C3" s="44"/>
      <c r="D3" s="44"/>
      <c r="E3" s="44"/>
      <c r="F3" s="44"/>
      <c r="G3" s="45"/>
    </row>
    <row r="4" spans="1:7">
      <c r="D4" s="46"/>
      <c r="E4" s="46"/>
      <c r="F4" s="46"/>
      <c r="G4" s="36" t="s">
        <v>65</v>
      </c>
    </row>
    <row r="5" spans="1:7" ht="81.75" customHeight="1">
      <c r="A5" s="7" t="s">
        <v>63</v>
      </c>
      <c r="B5" s="8" t="s">
        <v>64</v>
      </c>
      <c r="C5" s="24" t="s">
        <v>87</v>
      </c>
      <c r="D5" s="40" t="s">
        <v>93</v>
      </c>
      <c r="E5" s="40" t="s">
        <v>92</v>
      </c>
      <c r="F5" s="40" t="s">
        <v>84</v>
      </c>
      <c r="G5" s="40" t="s">
        <v>91</v>
      </c>
    </row>
    <row r="6" spans="1:7">
      <c r="A6" s="9">
        <v>1</v>
      </c>
      <c r="B6" s="10">
        <v>2</v>
      </c>
      <c r="C6" s="25">
        <v>3</v>
      </c>
      <c r="D6" s="26">
        <v>4</v>
      </c>
      <c r="E6" s="26">
        <v>5</v>
      </c>
      <c r="F6" s="26">
        <v>6</v>
      </c>
      <c r="G6" s="37">
        <v>7</v>
      </c>
    </row>
    <row r="7" spans="1:7" s="13" customFormat="1" ht="17.45" customHeight="1">
      <c r="A7" s="11" t="s">
        <v>0</v>
      </c>
      <c r="B7" s="12" t="s">
        <v>55</v>
      </c>
      <c r="C7" s="29">
        <f>C8+C11+C13+C19+C25+C28+C29+C30+C31+C32+C33+C34+C35+C36</f>
        <v>70856579.700000003</v>
      </c>
      <c r="D7" s="29">
        <f>D8+D11+D13+D19+D25+D28+D29+D30+D31+D32+D33+D34+D35+D36</f>
        <v>69034255.5</v>
      </c>
      <c r="E7" s="29">
        <f>E8+E11+E13+E19+E25+E28+E29+E30+E31+E32+E33+E34+E35+E36</f>
        <v>57591671.100000001</v>
      </c>
      <c r="F7" s="32">
        <f>D7/C7*100</f>
        <v>97.4</v>
      </c>
      <c r="G7" s="32">
        <f>D7/E7*100</f>
        <v>119.9</v>
      </c>
    </row>
    <row r="8" spans="1:7" s="13" customFormat="1" ht="18" customHeight="1">
      <c r="A8" s="11" t="s">
        <v>1</v>
      </c>
      <c r="B8" s="14" t="s">
        <v>2</v>
      </c>
      <c r="C8" s="29">
        <f>SUM(C9:C10)</f>
        <v>42885620.299999997</v>
      </c>
      <c r="D8" s="32">
        <f>D9+D10</f>
        <v>40699143</v>
      </c>
      <c r="E8" s="32">
        <f>E9+E10</f>
        <v>34221588.799999997</v>
      </c>
      <c r="F8" s="32">
        <f t="shared" ref="F8:F28" si="0">D8/C8*100</f>
        <v>94.9</v>
      </c>
      <c r="G8" s="32">
        <f t="shared" ref="G8:G18" si="1">D8/E8*100</f>
        <v>118.9</v>
      </c>
    </row>
    <row r="9" spans="1:7" ht="19.899999999999999" customHeight="1">
      <c r="A9" s="15" t="s">
        <v>3</v>
      </c>
      <c r="B9" s="16" t="s">
        <v>4</v>
      </c>
      <c r="C9" s="28">
        <v>18354863</v>
      </c>
      <c r="D9" s="28">
        <v>15386897.300000001</v>
      </c>
      <c r="E9" s="28">
        <v>9845495.3000000007</v>
      </c>
      <c r="F9" s="31">
        <f t="shared" si="0"/>
        <v>83.8</v>
      </c>
      <c r="G9" s="31">
        <f t="shared" si="1"/>
        <v>156.30000000000001</v>
      </c>
    </row>
    <row r="10" spans="1:7" ht="17.45" customHeight="1">
      <c r="A10" s="15" t="s">
        <v>5</v>
      </c>
      <c r="B10" s="16" t="s">
        <v>6</v>
      </c>
      <c r="C10" s="28">
        <v>24530757.300000001</v>
      </c>
      <c r="D10" s="28">
        <v>25312245.699999999</v>
      </c>
      <c r="E10" s="28">
        <v>24376093.5</v>
      </c>
      <c r="F10" s="31">
        <f t="shared" si="0"/>
        <v>103.2</v>
      </c>
      <c r="G10" s="31">
        <f t="shared" si="1"/>
        <v>103.8</v>
      </c>
    </row>
    <row r="11" spans="1:7" ht="31.15" customHeight="1">
      <c r="A11" s="11" t="s">
        <v>47</v>
      </c>
      <c r="B11" s="14" t="s">
        <v>36</v>
      </c>
      <c r="C11" s="29">
        <f>C12</f>
        <v>11151963.4</v>
      </c>
      <c r="D11" s="29">
        <f>D12</f>
        <v>10475093.199999999</v>
      </c>
      <c r="E11" s="29">
        <f>E12</f>
        <v>8471416.8000000007</v>
      </c>
      <c r="F11" s="32">
        <f t="shared" si="0"/>
        <v>93.9</v>
      </c>
      <c r="G11" s="32">
        <f t="shared" si="1"/>
        <v>123.7</v>
      </c>
    </row>
    <row r="12" spans="1:7" s="13" customFormat="1" ht="32.450000000000003" customHeight="1">
      <c r="A12" s="15" t="s">
        <v>7</v>
      </c>
      <c r="B12" s="16" t="s">
        <v>8</v>
      </c>
      <c r="C12" s="28">
        <v>11151963.4</v>
      </c>
      <c r="D12" s="28">
        <v>10475093.199999999</v>
      </c>
      <c r="E12" s="28">
        <v>8471416.8000000007</v>
      </c>
      <c r="F12" s="31">
        <f t="shared" si="0"/>
        <v>93.9</v>
      </c>
      <c r="G12" s="31">
        <f t="shared" si="1"/>
        <v>123.7</v>
      </c>
    </row>
    <row r="13" spans="1:7" ht="21" customHeight="1">
      <c r="A13" s="11" t="s">
        <v>9</v>
      </c>
      <c r="B13" s="14" t="s">
        <v>10</v>
      </c>
      <c r="C13" s="29">
        <f>C14+C15+C16+C17+C18</f>
        <v>3637530.5</v>
      </c>
      <c r="D13" s="29">
        <f>D14+D15+D16+D17+D18</f>
        <v>4701955.7</v>
      </c>
      <c r="E13" s="29">
        <f>E14+E15+E16+E17+E18</f>
        <v>3595808.5</v>
      </c>
      <c r="F13" s="32">
        <f t="shared" si="0"/>
        <v>129.30000000000001</v>
      </c>
      <c r="G13" s="32">
        <f t="shared" si="1"/>
        <v>130.80000000000001</v>
      </c>
    </row>
    <row r="14" spans="1:7" ht="31.5">
      <c r="A14" s="15" t="s">
        <v>54</v>
      </c>
      <c r="B14" s="16" t="s">
        <v>53</v>
      </c>
      <c r="C14" s="28">
        <v>3422744.1</v>
      </c>
      <c r="D14" s="28">
        <v>4294631.5</v>
      </c>
      <c r="E14" s="28">
        <v>3107839.4</v>
      </c>
      <c r="F14" s="31">
        <f t="shared" si="0"/>
        <v>125.5</v>
      </c>
      <c r="G14" s="31">
        <f t="shared" si="1"/>
        <v>138.19999999999999</v>
      </c>
    </row>
    <row r="15" spans="1:7" ht="32.450000000000003" customHeight="1">
      <c r="A15" s="15" t="s">
        <v>49</v>
      </c>
      <c r="B15" s="16" t="s">
        <v>43</v>
      </c>
      <c r="C15" s="28">
        <v>118428.6</v>
      </c>
      <c r="D15" s="28">
        <v>118740.6</v>
      </c>
      <c r="E15" s="28">
        <v>459902.3</v>
      </c>
      <c r="F15" s="31">
        <f t="shared" si="0"/>
        <v>100.3</v>
      </c>
      <c r="G15" s="31">
        <f t="shared" si="1"/>
        <v>25.8</v>
      </c>
    </row>
    <row r="16" spans="1:7" s="13" customFormat="1" ht="30" customHeight="1">
      <c r="A16" s="15" t="s">
        <v>69</v>
      </c>
      <c r="B16" s="16" t="s">
        <v>71</v>
      </c>
      <c r="C16" s="28">
        <v>11549.7</v>
      </c>
      <c r="D16" s="28">
        <v>14700.8</v>
      </c>
      <c r="E16" s="28">
        <v>13262</v>
      </c>
      <c r="F16" s="31">
        <f t="shared" si="0"/>
        <v>127.3</v>
      </c>
      <c r="G16" s="31">
        <f t="shared" si="1"/>
        <v>110.8</v>
      </c>
    </row>
    <row r="17" spans="1:7" s="13" customFormat="1" ht="31.15" customHeight="1">
      <c r="A17" s="15" t="s">
        <v>58</v>
      </c>
      <c r="B17" s="16" t="s">
        <v>59</v>
      </c>
      <c r="C17" s="28">
        <v>74808.100000000006</v>
      </c>
      <c r="D17" s="28">
        <v>218083.3</v>
      </c>
      <c r="E17" s="28">
        <v>13859.7</v>
      </c>
      <c r="F17" s="31">
        <f t="shared" si="0"/>
        <v>291.5</v>
      </c>
      <c r="G17" s="31">
        <f t="shared" si="1"/>
        <v>1573.5</v>
      </c>
    </row>
    <row r="18" spans="1:7" s="13" customFormat="1" ht="31.15" customHeight="1">
      <c r="A18" s="1" t="s">
        <v>85</v>
      </c>
      <c r="B18" s="2" t="s">
        <v>86</v>
      </c>
      <c r="C18" s="28">
        <v>10000</v>
      </c>
      <c r="D18" s="28">
        <v>55799.5</v>
      </c>
      <c r="E18" s="28">
        <v>945.1</v>
      </c>
      <c r="F18" s="31">
        <f t="shared" si="0"/>
        <v>558</v>
      </c>
      <c r="G18" s="31">
        <f t="shared" si="1"/>
        <v>5904.1</v>
      </c>
    </row>
    <row r="19" spans="1:7" ht="18" customHeight="1">
      <c r="A19" s="11" t="s">
        <v>11</v>
      </c>
      <c r="B19" s="14" t="s">
        <v>12</v>
      </c>
      <c r="C19" s="29">
        <f>SUM(C20:C24)</f>
        <v>9918326.5999999996</v>
      </c>
      <c r="D19" s="29">
        <f>SUM(D20:D24)</f>
        <v>9027794.6999999993</v>
      </c>
      <c r="E19" s="29">
        <f>SUM(E20:E24)-0.1</f>
        <v>8406386.3000000007</v>
      </c>
      <c r="F19" s="32">
        <f t="shared" si="0"/>
        <v>91</v>
      </c>
      <c r="G19" s="32">
        <f t="shared" ref="G19:G28" si="2">D19/E19*100</f>
        <v>107.4</v>
      </c>
    </row>
    <row r="20" spans="1:7" ht="18" customHeight="1">
      <c r="A20" s="15" t="s">
        <v>89</v>
      </c>
      <c r="B20" s="17" t="s">
        <v>52</v>
      </c>
      <c r="C20" s="28">
        <v>587351.19999999995</v>
      </c>
      <c r="D20" s="28">
        <v>356848.3</v>
      </c>
      <c r="E20" s="28">
        <v>215228.9</v>
      </c>
      <c r="F20" s="31">
        <f t="shared" si="0"/>
        <v>60.8</v>
      </c>
      <c r="G20" s="31">
        <f t="shared" si="2"/>
        <v>165.8</v>
      </c>
    </row>
    <row r="21" spans="1:7" ht="17.45" customHeight="1">
      <c r="A21" s="15" t="s">
        <v>38</v>
      </c>
      <c r="B21" s="16" t="s">
        <v>13</v>
      </c>
      <c r="C21" s="28">
        <v>6778447</v>
      </c>
      <c r="D21" s="28">
        <v>5847890.7000000002</v>
      </c>
      <c r="E21" s="28">
        <v>5542077.9000000004</v>
      </c>
      <c r="F21" s="31">
        <f t="shared" si="0"/>
        <v>86.3</v>
      </c>
      <c r="G21" s="31">
        <f t="shared" si="2"/>
        <v>105.5</v>
      </c>
    </row>
    <row r="22" spans="1:7" ht="16.899999999999999" customHeight="1">
      <c r="A22" s="15" t="s">
        <v>14</v>
      </c>
      <c r="B22" s="16" t="s">
        <v>15</v>
      </c>
      <c r="C22" s="28">
        <v>1120057.3999999999</v>
      </c>
      <c r="D22" s="28">
        <v>1280690.7</v>
      </c>
      <c r="E22" s="28">
        <v>1147975.3</v>
      </c>
      <c r="F22" s="31">
        <f t="shared" si="0"/>
        <v>114.3</v>
      </c>
      <c r="G22" s="31">
        <f t="shared" si="2"/>
        <v>111.6</v>
      </c>
    </row>
    <row r="23" spans="1:7" ht="15.6" customHeight="1">
      <c r="A23" s="15" t="s">
        <v>51</v>
      </c>
      <c r="B23" s="16" t="s">
        <v>16</v>
      </c>
      <c r="C23" s="28">
        <v>5194</v>
      </c>
      <c r="D23" s="28">
        <v>4970</v>
      </c>
      <c r="E23" s="28">
        <v>5332.1</v>
      </c>
      <c r="F23" s="31">
        <f t="shared" si="0"/>
        <v>95.7</v>
      </c>
      <c r="G23" s="31">
        <f t="shared" si="2"/>
        <v>93.2</v>
      </c>
    </row>
    <row r="24" spans="1:7" ht="17.45" customHeight="1">
      <c r="A24" s="15" t="s">
        <v>50</v>
      </c>
      <c r="B24" s="16" t="s">
        <v>42</v>
      </c>
      <c r="C24" s="28">
        <v>1427277</v>
      </c>
      <c r="D24" s="28">
        <v>1537395</v>
      </c>
      <c r="E24" s="28">
        <v>1495772.2</v>
      </c>
      <c r="F24" s="31">
        <f t="shared" si="0"/>
        <v>107.7</v>
      </c>
      <c r="G24" s="31">
        <f t="shared" si="2"/>
        <v>102.8</v>
      </c>
    </row>
    <row r="25" spans="1:7" s="13" customFormat="1" ht="30.6" customHeight="1">
      <c r="A25" s="11" t="s">
        <v>17</v>
      </c>
      <c r="B25" s="14" t="s">
        <v>18</v>
      </c>
      <c r="C25" s="33">
        <f>SUM(C26:C27)</f>
        <v>47347.6</v>
      </c>
      <c r="D25" s="33">
        <f>SUM(D26:D27)</f>
        <v>47954</v>
      </c>
      <c r="E25" s="33">
        <f>SUM(E26:E27)</f>
        <v>44280.4</v>
      </c>
      <c r="F25" s="32">
        <f t="shared" si="0"/>
        <v>101.3</v>
      </c>
      <c r="G25" s="32">
        <f t="shared" si="2"/>
        <v>108.3</v>
      </c>
    </row>
    <row r="26" spans="1:7" ht="18.600000000000001" customHeight="1">
      <c r="A26" s="15" t="s">
        <v>19</v>
      </c>
      <c r="B26" s="16" t="s">
        <v>20</v>
      </c>
      <c r="C26" s="28">
        <v>39475.800000000003</v>
      </c>
      <c r="D26" s="28">
        <v>36897.599999999999</v>
      </c>
      <c r="E26" s="28">
        <v>34811.5</v>
      </c>
      <c r="F26" s="31">
        <f t="shared" si="0"/>
        <v>93.5</v>
      </c>
      <c r="G26" s="31">
        <f t="shared" si="2"/>
        <v>106</v>
      </c>
    </row>
    <row r="27" spans="1:7" ht="47.25">
      <c r="A27" s="15" t="s">
        <v>73</v>
      </c>
      <c r="B27" s="16" t="s">
        <v>74</v>
      </c>
      <c r="C27" s="28">
        <v>7871.8</v>
      </c>
      <c r="D27" s="28">
        <v>11056.4</v>
      </c>
      <c r="E27" s="28">
        <v>9468.9</v>
      </c>
      <c r="F27" s="31">
        <f t="shared" si="0"/>
        <v>140.5</v>
      </c>
      <c r="G27" s="31">
        <f t="shared" si="2"/>
        <v>116.8</v>
      </c>
    </row>
    <row r="28" spans="1:7" s="13" customFormat="1" ht="19.149999999999999" customHeight="1">
      <c r="A28" s="11" t="s">
        <v>40</v>
      </c>
      <c r="B28" s="18" t="s">
        <v>41</v>
      </c>
      <c r="C28" s="30">
        <v>324714.2</v>
      </c>
      <c r="D28" s="30">
        <v>316475</v>
      </c>
      <c r="E28" s="30">
        <v>309151.8</v>
      </c>
      <c r="F28" s="32">
        <f t="shared" si="0"/>
        <v>97.5</v>
      </c>
      <c r="G28" s="32">
        <f t="shared" si="2"/>
        <v>102.4</v>
      </c>
    </row>
    <row r="29" spans="1:7" ht="33" customHeight="1">
      <c r="A29" s="11" t="s">
        <v>21</v>
      </c>
      <c r="B29" s="14" t="s">
        <v>48</v>
      </c>
      <c r="C29" s="30">
        <v>3.4</v>
      </c>
      <c r="D29" s="30">
        <v>-58.2</v>
      </c>
      <c r="E29" s="30">
        <v>-8.1</v>
      </c>
      <c r="F29" s="32"/>
      <c r="G29" s="32"/>
    </row>
    <row r="30" spans="1:7" s="13" customFormat="1" ht="51.6" customHeight="1">
      <c r="A30" s="11" t="s">
        <v>22</v>
      </c>
      <c r="B30" s="14" t="s">
        <v>23</v>
      </c>
      <c r="C30" s="30">
        <v>940095.3</v>
      </c>
      <c r="D30" s="30">
        <v>1270844.8999999999</v>
      </c>
      <c r="E30" s="30">
        <v>941450</v>
      </c>
      <c r="F30" s="32">
        <f>D30/C30*100</f>
        <v>135.19999999999999</v>
      </c>
      <c r="G30" s="32">
        <f t="shared" ref="G30:G48" si="3">D30/E30*100</f>
        <v>135</v>
      </c>
    </row>
    <row r="31" spans="1:7" s="13" customFormat="1" ht="15.6" customHeight="1">
      <c r="A31" s="11" t="s">
        <v>24</v>
      </c>
      <c r="B31" s="18" t="s">
        <v>25</v>
      </c>
      <c r="C31" s="30">
        <v>768184</v>
      </c>
      <c r="D31" s="30">
        <v>1225122.1000000001</v>
      </c>
      <c r="E31" s="30">
        <v>539763.80000000005</v>
      </c>
      <c r="F31" s="32">
        <f t="shared" ref="F31:F48" si="4">D31/C31*100</f>
        <v>159.5</v>
      </c>
      <c r="G31" s="32">
        <f t="shared" si="3"/>
        <v>227</v>
      </c>
    </row>
    <row r="32" spans="1:7" s="13" customFormat="1" ht="34.9" customHeight="1">
      <c r="A32" s="11" t="s">
        <v>26</v>
      </c>
      <c r="B32" s="14" t="s">
        <v>27</v>
      </c>
      <c r="C32" s="30">
        <v>237452.4</v>
      </c>
      <c r="D32" s="30">
        <v>251707.6</v>
      </c>
      <c r="E32" s="30">
        <v>214616.7</v>
      </c>
      <c r="F32" s="32">
        <f t="shared" si="4"/>
        <v>106</v>
      </c>
      <c r="G32" s="32">
        <f t="shared" si="3"/>
        <v>117.3</v>
      </c>
    </row>
    <row r="33" spans="1:7" s="13" customFormat="1" ht="32.450000000000003" customHeight="1">
      <c r="A33" s="11" t="s">
        <v>45</v>
      </c>
      <c r="B33" s="18" t="s">
        <v>44</v>
      </c>
      <c r="C33" s="30">
        <v>384119.8</v>
      </c>
      <c r="D33" s="30">
        <v>253085.8</v>
      </c>
      <c r="E33" s="30">
        <v>235949.7</v>
      </c>
      <c r="F33" s="32">
        <f t="shared" si="4"/>
        <v>65.900000000000006</v>
      </c>
      <c r="G33" s="32">
        <f t="shared" si="3"/>
        <v>107.3</v>
      </c>
    </row>
    <row r="34" spans="1:7" s="13" customFormat="1" ht="18" customHeight="1">
      <c r="A34" s="11" t="s">
        <v>28</v>
      </c>
      <c r="B34" s="18" t="s">
        <v>29</v>
      </c>
      <c r="C34" s="30">
        <v>1127.9000000000001</v>
      </c>
      <c r="D34" s="39">
        <v>450.7</v>
      </c>
      <c r="E34" s="30">
        <v>1212.9000000000001</v>
      </c>
      <c r="F34" s="32">
        <f t="shared" si="4"/>
        <v>40</v>
      </c>
      <c r="G34" s="32">
        <f t="shared" si="3"/>
        <v>37.200000000000003</v>
      </c>
    </row>
    <row r="35" spans="1:7" s="13" customFormat="1" ht="16.149999999999999" customHeight="1">
      <c r="A35" s="11" t="s">
        <v>30</v>
      </c>
      <c r="B35" s="14" t="s">
        <v>31</v>
      </c>
      <c r="C35" s="30">
        <v>455419.2</v>
      </c>
      <c r="D35" s="30">
        <v>611767.80000000005</v>
      </c>
      <c r="E35" s="30">
        <v>559765.69999999995</v>
      </c>
      <c r="F35" s="32">
        <f t="shared" si="4"/>
        <v>134.30000000000001</v>
      </c>
      <c r="G35" s="32">
        <f t="shared" si="3"/>
        <v>109.3</v>
      </c>
    </row>
    <row r="36" spans="1:7" s="13" customFormat="1" ht="22.9" customHeight="1">
      <c r="A36" s="11" t="s">
        <v>32</v>
      </c>
      <c r="B36" s="14" t="s">
        <v>33</v>
      </c>
      <c r="C36" s="30">
        <v>104675.1</v>
      </c>
      <c r="D36" s="30">
        <v>152919.20000000001</v>
      </c>
      <c r="E36" s="30">
        <v>50287.8</v>
      </c>
      <c r="F36" s="32">
        <f t="shared" si="4"/>
        <v>146.1</v>
      </c>
      <c r="G36" s="32">
        <f t="shared" si="3"/>
        <v>304.10000000000002</v>
      </c>
    </row>
    <row r="37" spans="1:7" s="13" customFormat="1" ht="18.600000000000001" customHeight="1">
      <c r="A37" s="11" t="s">
        <v>34</v>
      </c>
      <c r="B37" s="14" t="s">
        <v>39</v>
      </c>
      <c r="C37" s="33">
        <f>C38+C43+C44+C45+C46+C47</f>
        <v>33990311.399999999</v>
      </c>
      <c r="D37" s="33">
        <f>D38+D43+D44+D45+D46+D47</f>
        <v>30687521.699999999</v>
      </c>
      <c r="E37" s="33">
        <f>E38+E43+E44+E45+E46+E47</f>
        <v>30620535.399999999</v>
      </c>
      <c r="F37" s="32">
        <f t="shared" si="4"/>
        <v>90.3</v>
      </c>
      <c r="G37" s="32">
        <f t="shared" si="3"/>
        <v>100.2</v>
      </c>
    </row>
    <row r="38" spans="1:7" s="13" customFormat="1" ht="36.75" customHeight="1">
      <c r="A38" s="8" t="s">
        <v>35</v>
      </c>
      <c r="B38" s="19" t="s">
        <v>56</v>
      </c>
      <c r="C38" s="33">
        <f>C39+C40+C41+C42</f>
        <v>32221973.600000001</v>
      </c>
      <c r="D38" s="33">
        <f>D39+D41+D42+D40</f>
        <v>29416485.5</v>
      </c>
      <c r="E38" s="33">
        <f>E39+E40+E41+E42</f>
        <v>30083737</v>
      </c>
      <c r="F38" s="32">
        <f t="shared" si="4"/>
        <v>91.3</v>
      </c>
      <c r="G38" s="32">
        <f t="shared" si="3"/>
        <v>97.8</v>
      </c>
    </row>
    <row r="39" spans="1:7" s="13" customFormat="1" ht="30.6" customHeight="1">
      <c r="A39" s="20" t="s">
        <v>80</v>
      </c>
      <c r="B39" s="21" t="s">
        <v>70</v>
      </c>
      <c r="C39" s="31">
        <v>9156030.3000000007</v>
      </c>
      <c r="D39" s="31">
        <v>9156030.3000000007</v>
      </c>
      <c r="E39" s="28">
        <v>12712644.4</v>
      </c>
      <c r="F39" s="31">
        <f t="shared" si="4"/>
        <v>100</v>
      </c>
      <c r="G39" s="32">
        <f t="shared" si="3"/>
        <v>72</v>
      </c>
    </row>
    <row r="40" spans="1:7" s="13" customFormat="1" ht="30.6" customHeight="1">
      <c r="A40" s="20" t="s">
        <v>81</v>
      </c>
      <c r="B40" s="21" t="s">
        <v>66</v>
      </c>
      <c r="C40" s="31">
        <v>12305445.9</v>
      </c>
      <c r="D40" s="31">
        <v>9650347.9000000004</v>
      </c>
      <c r="E40" s="28">
        <v>7287951.9000000004</v>
      </c>
      <c r="F40" s="31">
        <f t="shared" si="4"/>
        <v>78.400000000000006</v>
      </c>
      <c r="G40" s="32">
        <f t="shared" si="3"/>
        <v>132.4</v>
      </c>
    </row>
    <row r="41" spans="1:7" s="13" customFormat="1" ht="30.6" customHeight="1">
      <c r="A41" s="20" t="s">
        <v>82</v>
      </c>
      <c r="B41" s="21" t="s">
        <v>68</v>
      </c>
      <c r="C41" s="31">
        <v>3920971.6</v>
      </c>
      <c r="D41" s="31">
        <v>3846049.1</v>
      </c>
      <c r="E41" s="28">
        <v>4560060.9000000004</v>
      </c>
      <c r="F41" s="31">
        <f t="shared" si="4"/>
        <v>98.1</v>
      </c>
      <c r="G41" s="32">
        <f t="shared" si="3"/>
        <v>84.3</v>
      </c>
    </row>
    <row r="42" spans="1:7" s="13" customFormat="1" ht="30.6" customHeight="1">
      <c r="A42" s="20" t="s">
        <v>83</v>
      </c>
      <c r="B42" s="22" t="s">
        <v>67</v>
      </c>
      <c r="C42" s="31">
        <v>6839525.7999999998</v>
      </c>
      <c r="D42" s="31">
        <v>6764058.2000000002</v>
      </c>
      <c r="E42" s="28">
        <v>5523079.7999999998</v>
      </c>
      <c r="F42" s="31">
        <f t="shared" si="4"/>
        <v>98.9</v>
      </c>
      <c r="G42" s="32">
        <f t="shared" si="3"/>
        <v>122.5</v>
      </c>
    </row>
    <row r="43" spans="1:7" s="13" customFormat="1" ht="30.6" customHeight="1">
      <c r="A43" s="8" t="s">
        <v>62</v>
      </c>
      <c r="B43" s="23" t="s">
        <v>72</v>
      </c>
      <c r="C43" s="30">
        <v>1449384.8</v>
      </c>
      <c r="D43" s="30">
        <v>1019129.3</v>
      </c>
      <c r="E43" s="30">
        <v>417211</v>
      </c>
      <c r="F43" s="32">
        <f t="shared" si="4"/>
        <v>70.3</v>
      </c>
      <c r="G43" s="32">
        <f t="shared" si="3"/>
        <v>244.3</v>
      </c>
    </row>
    <row r="44" spans="1:7" s="13" customFormat="1" ht="31.15" customHeight="1">
      <c r="A44" s="8" t="s">
        <v>77</v>
      </c>
      <c r="B44" s="19" t="s">
        <v>57</v>
      </c>
      <c r="C44" s="30">
        <v>17584.2</v>
      </c>
      <c r="D44" s="30">
        <v>17594.900000000001</v>
      </c>
      <c r="E44" s="30">
        <v>2839.5</v>
      </c>
      <c r="F44" s="32">
        <f t="shared" si="4"/>
        <v>100.1</v>
      </c>
      <c r="G44" s="32">
        <f t="shared" si="3"/>
        <v>619.6</v>
      </c>
    </row>
    <row r="45" spans="1:7" s="13" customFormat="1" ht="37.9" customHeight="1">
      <c r="A45" s="8" t="s">
        <v>76</v>
      </c>
      <c r="B45" s="19" t="s">
        <v>75</v>
      </c>
      <c r="C45" s="30">
        <v>152066.4</v>
      </c>
      <c r="D45" s="30">
        <v>162043.4</v>
      </c>
      <c r="E45" s="30">
        <v>89472.3</v>
      </c>
      <c r="F45" s="32">
        <f t="shared" si="4"/>
        <v>106.6</v>
      </c>
      <c r="G45" s="32">
        <f t="shared" si="3"/>
        <v>181.1</v>
      </c>
    </row>
    <row r="46" spans="1:7" s="13" customFormat="1" ht="64.150000000000006" customHeight="1">
      <c r="A46" s="8" t="s">
        <v>78</v>
      </c>
      <c r="B46" s="19" t="s">
        <v>60</v>
      </c>
      <c r="C46" s="30">
        <v>262165.2</v>
      </c>
      <c r="D46" s="30">
        <v>185131.4</v>
      </c>
      <c r="E46" s="30">
        <v>151851.9</v>
      </c>
      <c r="F46" s="32">
        <f t="shared" si="4"/>
        <v>70.599999999999994</v>
      </c>
      <c r="G46" s="32">
        <f t="shared" si="3"/>
        <v>121.9</v>
      </c>
    </row>
    <row r="47" spans="1:7" s="13" customFormat="1" ht="63" customHeight="1">
      <c r="A47" s="8" t="s">
        <v>79</v>
      </c>
      <c r="B47" s="19" t="s">
        <v>61</v>
      </c>
      <c r="C47" s="30">
        <v>-112862.8</v>
      </c>
      <c r="D47" s="30">
        <v>-112862.8</v>
      </c>
      <c r="E47" s="30">
        <v>-124576.3</v>
      </c>
      <c r="F47" s="32">
        <f t="shared" si="4"/>
        <v>100</v>
      </c>
      <c r="G47" s="32">
        <f t="shared" si="3"/>
        <v>90.6</v>
      </c>
    </row>
    <row r="48" spans="1:7" ht="19.149999999999999" customHeight="1">
      <c r="A48" s="11"/>
      <c r="B48" s="14" t="s">
        <v>46</v>
      </c>
      <c r="C48" s="32">
        <f>C37+C7+0.1</f>
        <v>104846891.2</v>
      </c>
      <c r="D48" s="32">
        <f>D7+D37</f>
        <v>99721777.200000003</v>
      </c>
      <c r="E48" s="32">
        <f>E7+E37</f>
        <v>88212206.5</v>
      </c>
      <c r="F48" s="32">
        <f t="shared" si="4"/>
        <v>95.1</v>
      </c>
      <c r="G48" s="32">
        <f t="shared" si="3"/>
        <v>113</v>
      </c>
    </row>
    <row r="49" spans="3:4">
      <c r="D49" s="27" t="s">
        <v>88</v>
      </c>
    </row>
    <row r="50" spans="3:4">
      <c r="C50" s="38"/>
    </row>
  </sheetData>
  <mergeCells count="4">
    <mergeCell ref="C1:F1"/>
    <mergeCell ref="A2:G2"/>
    <mergeCell ref="A3:G3"/>
    <mergeCell ref="D4:F4"/>
  </mergeCells>
  <pageMargins left="0.15748031496062992" right="0.15748031496062992" top="0.39370078740157483" bottom="0" header="0.6692913385826772" footer="0.62992125984251968"/>
  <pageSetup paperSize="9" scale="7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01.10.</vt:lpstr>
      <vt:lpstr>'01.10.'!Заголовки_для_печати</vt:lpstr>
      <vt:lpstr>'01.10.'!Область_печати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pea</cp:lastModifiedBy>
  <cp:lastPrinted>2021-10-18T04:29:47Z</cp:lastPrinted>
  <dcterms:created xsi:type="dcterms:W3CDTF">2004-09-11T05:05:19Z</dcterms:created>
  <dcterms:modified xsi:type="dcterms:W3CDTF">2022-01-25T09:51:02Z</dcterms:modified>
</cp:coreProperties>
</file>