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31111.xml" ContentType="application/vnd.openxmlformats-officedocument.spreadsheetml.revisionLog+xml"/>
  <Override PartName="/xl/revisions/revisionLog14111.xml" ContentType="application/vnd.openxmlformats-officedocument.spreadsheetml.revisionLog+xml"/>
  <Default Extension="rels" ContentType="application/vnd.openxmlformats-package.relationships+xml"/>
  <Override PartName="/xl/revisions/revisionLog1411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2111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1111.xml" ContentType="application/vnd.openxmlformats-officedocument.spreadsheetml.revisionLog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320"/>
  </bookViews>
  <sheets>
    <sheet name="Лист1" sheetId="1" r:id="rId1"/>
    <sheet name="Лист2" sheetId="2" state="hidden" r:id="rId2"/>
  </sheets>
  <definedNames>
    <definedName name="_xlnm._FilterDatabase" localSheetId="0" hidden="1">Лист1!$A$4:$V$201</definedName>
    <definedName name="_xlnm._FilterDatabase" localSheetId="1" hidden="1">Лист2!$A$12:$H$15</definedName>
    <definedName name="Z_8DBC8541_9868_41A7_9A9F_A27FC80CBA37_.wvu.FilterData" localSheetId="0" hidden="1">Лист1!$A$4:$V$201</definedName>
    <definedName name="Z_8DBC8541_9868_41A7_9A9F_A27FC80CBA37_.wvu.PrintArea" localSheetId="0" hidden="1">Лист1!$A$1:$V$201</definedName>
    <definedName name="Z_8DBC8541_9868_41A7_9A9F_A27FC80CBA37_.wvu.PrintTitles" localSheetId="0" hidden="1">Лист1!$4:$7</definedName>
    <definedName name="Z_FE09AB06_1ECE_4486_BCA1_E9D85830708B_.wvu.FilterData" localSheetId="0" hidden="1">Лист1!$A$4:$V$201</definedName>
    <definedName name="Z_FE09AB06_1ECE_4486_BCA1_E9D85830708B_.wvu.FilterData" localSheetId="1" hidden="1">Лист2!$A$12:$H$15</definedName>
    <definedName name="Z_FE09AB06_1ECE_4486_BCA1_E9D85830708B_.wvu.PrintArea" localSheetId="0" hidden="1">Лист1!$A$1:$V$201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Лист1!$A$1:$V$201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49" activeSheetId="1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</workbook>
</file>

<file path=xl/calcChain.xml><?xml version="1.0" encoding="utf-8"?>
<calcChain xmlns="http://schemas.openxmlformats.org/spreadsheetml/2006/main">
  <c r="I9" i="1"/>
  <c r="I57"/>
  <c r="F65" l="1"/>
  <c r="V65" s="1"/>
  <c r="J65"/>
  <c r="N65"/>
  <c r="R65"/>
  <c r="G33" l="1"/>
  <c r="G26" l="1"/>
  <c r="F31"/>
  <c r="G137" l="1"/>
  <c r="G136"/>
  <c r="F136" s="1"/>
  <c r="F117"/>
  <c r="R199"/>
  <c r="R198"/>
  <c r="R194"/>
  <c r="R193"/>
  <c r="R189"/>
  <c r="R186"/>
  <c r="R185"/>
  <c r="R184"/>
  <c r="R183"/>
  <c r="R182"/>
  <c r="R181"/>
  <c r="R180"/>
  <c r="R179"/>
  <c r="R178"/>
  <c r="R175"/>
  <c r="R174"/>
  <c r="R170"/>
  <c r="R169"/>
  <c r="R168"/>
  <c r="R165"/>
  <c r="R162"/>
  <c r="R161"/>
  <c r="R160"/>
  <c r="R159"/>
  <c r="R158"/>
  <c r="R157"/>
  <c r="R153"/>
  <c r="R152"/>
  <c r="R149"/>
  <c r="R148"/>
  <c r="R147"/>
  <c r="R146"/>
  <c r="R143"/>
  <c r="R139"/>
  <c r="R136"/>
  <c r="R135"/>
  <c r="R131"/>
  <c r="R130"/>
  <c r="R129"/>
  <c r="R125"/>
  <c r="R124"/>
  <c r="R121"/>
  <c r="R118"/>
  <c r="R117"/>
  <c r="R114"/>
  <c r="R110"/>
  <c r="R109"/>
  <c r="R106"/>
  <c r="R105"/>
  <c r="R104"/>
  <c r="R103"/>
  <c r="R100"/>
  <c r="R99"/>
  <c r="R96"/>
  <c r="R93"/>
  <c r="R89"/>
  <c r="R88"/>
  <c r="R87"/>
  <c r="R86"/>
  <c r="R85"/>
  <c r="R84"/>
  <c r="R81"/>
  <c r="R80"/>
  <c r="R79"/>
  <c r="R78"/>
  <c r="R77"/>
  <c r="R76"/>
  <c r="R73"/>
  <c r="R72"/>
  <c r="R71"/>
  <c r="R70"/>
  <c r="R69"/>
  <c r="R68"/>
  <c r="R64"/>
  <c r="R63"/>
  <c r="R62"/>
  <c r="R61"/>
  <c r="R60"/>
  <c r="R59"/>
  <c r="R55"/>
  <c r="R54"/>
  <c r="R53"/>
  <c r="R50"/>
  <c r="R47"/>
  <c r="R46"/>
  <c r="R43"/>
  <c r="R42"/>
  <c r="R41"/>
  <c r="R37"/>
  <c r="R36"/>
  <c r="R35"/>
  <c r="R32"/>
  <c r="R30"/>
  <c r="R29"/>
  <c r="R28"/>
  <c r="R25"/>
  <c r="R24"/>
  <c r="R23"/>
  <c r="R22"/>
  <c r="R21"/>
  <c r="R20"/>
  <c r="R19"/>
  <c r="R18"/>
  <c r="R15"/>
  <c r="R14"/>
  <c r="R13"/>
  <c r="R12"/>
  <c r="U196"/>
  <c r="U195" s="1"/>
  <c r="U191"/>
  <c r="U190" s="1"/>
  <c r="U187"/>
  <c r="U176"/>
  <c r="U172"/>
  <c r="U166"/>
  <c r="U163"/>
  <c r="U155"/>
  <c r="U150"/>
  <c r="U144"/>
  <c r="U141"/>
  <c r="U137"/>
  <c r="U133"/>
  <c r="U127"/>
  <c r="U122"/>
  <c r="U119"/>
  <c r="U112"/>
  <c r="U107"/>
  <c r="U101"/>
  <c r="U97"/>
  <c r="U94"/>
  <c r="U91"/>
  <c r="U82"/>
  <c r="U74"/>
  <c r="U66"/>
  <c r="U57"/>
  <c r="U51"/>
  <c r="U48"/>
  <c r="U44"/>
  <c r="U39"/>
  <c r="U33"/>
  <c r="U26"/>
  <c r="U16"/>
  <c r="U10"/>
  <c r="N12"/>
  <c r="N199"/>
  <c r="N198"/>
  <c r="N194"/>
  <c r="N193"/>
  <c r="N189"/>
  <c r="N186"/>
  <c r="N185"/>
  <c r="N184"/>
  <c r="N183"/>
  <c r="N182"/>
  <c r="N181"/>
  <c r="N180"/>
  <c r="N179"/>
  <c r="N178"/>
  <c r="N175"/>
  <c r="N174"/>
  <c r="N170"/>
  <c r="N169"/>
  <c r="N168"/>
  <c r="N165"/>
  <c r="N162"/>
  <c r="N161"/>
  <c r="N160"/>
  <c r="N159"/>
  <c r="N158"/>
  <c r="N157"/>
  <c r="N153"/>
  <c r="N152"/>
  <c r="N149"/>
  <c r="N148"/>
  <c r="N147"/>
  <c r="N146"/>
  <c r="N143"/>
  <c r="N139"/>
  <c r="N136"/>
  <c r="N135"/>
  <c r="N131"/>
  <c r="N130"/>
  <c r="N129"/>
  <c r="N125"/>
  <c r="N124"/>
  <c r="N121"/>
  <c r="N118"/>
  <c r="N117"/>
  <c r="N114"/>
  <c r="N110"/>
  <c r="N109"/>
  <c r="N106"/>
  <c r="N105"/>
  <c r="N104"/>
  <c r="N103"/>
  <c r="N100"/>
  <c r="N99"/>
  <c r="N96"/>
  <c r="N93"/>
  <c r="N89"/>
  <c r="N88"/>
  <c r="N87"/>
  <c r="N86"/>
  <c r="N85"/>
  <c r="N84"/>
  <c r="N81"/>
  <c r="N80"/>
  <c r="N79"/>
  <c r="N78"/>
  <c r="N77"/>
  <c r="N76"/>
  <c r="N73"/>
  <c r="N72"/>
  <c r="N71"/>
  <c r="N70"/>
  <c r="N69"/>
  <c r="N68"/>
  <c r="N64"/>
  <c r="N63"/>
  <c r="N62"/>
  <c r="N61"/>
  <c r="N60"/>
  <c r="N59"/>
  <c r="N55"/>
  <c r="N54"/>
  <c r="N53"/>
  <c r="N50"/>
  <c r="N47"/>
  <c r="N46"/>
  <c r="N43"/>
  <c r="N42"/>
  <c r="N41"/>
  <c r="N37"/>
  <c r="N36"/>
  <c r="N35"/>
  <c r="N32"/>
  <c r="N30"/>
  <c r="N29"/>
  <c r="N28"/>
  <c r="N25"/>
  <c r="N24"/>
  <c r="N23"/>
  <c r="N22"/>
  <c r="N21"/>
  <c r="N20"/>
  <c r="N19"/>
  <c r="N18"/>
  <c r="N15"/>
  <c r="N14"/>
  <c r="N13"/>
  <c r="Q196"/>
  <c r="Q195" s="1"/>
  <c r="Q191"/>
  <c r="Q190" s="1"/>
  <c r="Q187"/>
  <c r="Q176"/>
  <c r="Q172"/>
  <c r="Q166"/>
  <c r="Q163"/>
  <c r="Q155"/>
  <c r="Q150"/>
  <c r="Q144"/>
  <c r="Q141"/>
  <c r="Q137"/>
  <c r="Q133"/>
  <c r="Q127"/>
  <c r="Q122"/>
  <c r="Q119"/>
  <c r="Q112"/>
  <c r="Q107"/>
  <c r="Q101"/>
  <c r="Q97"/>
  <c r="Q94"/>
  <c r="Q91"/>
  <c r="Q82"/>
  <c r="Q74"/>
  <c r="Q66"/>
  <c r="Q57"/>
  <c r="Q51"/>
  <c r="Q48"/>
  <c r="Q44"/>
  <c r="Q39"/>
  <c r="Q33"/>
  <c r="Q26"/>
  <c r="Q16"/>
  <c r="Q10"/>
  <c r="J199"/>
  <c r="J198"/>
  <c r="M196"/>
  <c r="M195" s="1"/>
  <c r="L196"/>
  <c r="L195" s="1"/>
  <c r="K196"/>
  <c r="K195" s="1"/>
  <c r="J194"/>
  <c r="J193"/>
  <c r="M191"/>
  <c r="M190" s="1"/>
  <c r="L191"/>
  <c r="L190" s="1"/>
  <c r="K191"/>
  <c r="K190" s="1"/>
  <c r="J189"/>
  <c r="M187"/>
  <c r="L187"/>
  <c r="K187"/>
  <c r="J186"/>
  <c r="J185"/>
  <c r="J184"/>
  <c r="J183"/>
  <c r="J182"/>
  <c r="J181"/>
  <c r="J180"/>
  <c r="J179"/>
  <c r="J178"/>
  <c r="M176"/>
  <c r="L176"/>
  <c r="K176"/>
  <c r="J175"/>
  <c r="J174"/>
  <c r="M172"/>
  <c r="L172"/>
  <c r="K172"/>
  <c r="J170"/>
  <c r="J169"/>
  <c r="J168"/>
  <c r="M166"/>
  <c r="L166"/>
  <c r="K166"/>
  <c r="J165"/>
  <c r="M163"/>
  <c r="L163"/>
  <c r="K163"/>
  <c r="J162"/>
  <c r="J161"/>
  <c r="J160"/>
  <c r="J159"/>
  <c r="J158"/>
  <c r="J157"/>
  <c r="M155"/>
  <c r="L155"/>
  <c r="K155"/>
  <c r="J153"/>
  <c r="J152"/>
  <c r="M150"/>
  <c r="L150"/>
  <c r="K150"/>
  <c r="J149"/>
  <c r="J148"/>
  <c r="J147"/>
  <c r="J146"/>
  <c r="M144"/>
  <c r="L144"/>
  <c r="K144"/>
  <c r="J143"/>
  <c r="M141"/>
  <c r="L141"/>
  <c r="K141"/>
  <c r="J139"/>
  <c r="M137"/>
  <c r="L137"/>
  <c r="K137"/>
  <c r="J136"/>
  <c r="J135"/>
  <c r="M133"/>
  <c r="L133"/>
  <c r="K133"/>
  <c r="J131"/>
  <c r="J130"/>
  <c r="J129"/>
  <c r="M127"/>
  <c r="L127"/>
  <c r="K127"/>
  <c r="J125"/>
  <c r="J124"/>
  <c r="M122"/>
  <c r="L122"/>
  <c r="K122"/>
  <c r="J121"/>
  <c r="M119"/>
  <c r="L119"/>
  <c r="K119"/>
  <c r="J118"/>
  <c r="J117"/>
  <c r="M115"/>
  <c r="L115"/>
  <c r="K115"/>
  <c r="J114"/>
  <c r="M112"/>
  <c r="L112"/>
  <c r="K112"/>
  <c r="J110"/>
  <c r="J109"/>
  <c r="M107"/>
  <c r="L107"/>
  <c r="K107"/>
  <c r="J106"/>
  <c r="J105"/>
  <c r="J104"/>
  <c r="J103"/>
  <c r="M101"/>
  <c r="L101"/>
  <c r="K101"/>
  <c r="J100"/>
  <c r="J99"/>
  <c r="M97"/>
  <c r="L97"/>
  <c r="K97"/>
  <c r="J96"/>
  <c r="M94"/>
  <c r="L94"/>
  <c r="K94"/>
  <c r="J93"/>
  <c r="M91"/>
  <c r="L91"/>
  <c r="K91"/>
  <c r="J89"/>
  <c r="J88"/>
  <c r="J87"/>
  <c r="J86"/>
  <c r="J85"/>
  <c r="J84"/>
  <c r="M82"/>
  <c r="L82"/>
  <c r="K82"/>
  <c r="J81"/>
  <c r="J80"/>
  <c r="J79"/>
  <c r="J78"/>
  <c r="J77"/>
  <c r="J76"/>
  <c r="M74"/>
  <c r="L74"/>
  <c r="K74"/>
  <c r="J73"/>
  <c r="J72"/>
  <c r="J71"/>
  <c r="J70"/>
  <c r="J69"/>
  <c r="J68"/>
  <c r="M66"/>
  <c r="L66"/>
  <c r="K66"/>
  <c r="J64"/>
  <c r="J63"/>
  <c r="J62"/>
  <c r="J61"/>
  <c r="J60"/>
  <c r="J59"/>
  <c r="M57"/>
  <c r="L57"/>
  <c r="K57"/>
  <c r="J55"/>
  <c r="J54"/>
  <c r="J53"/>
  <c r="M51"/>
  <c r="L51"/>
  <c r="K51"/>
  <c r="J50"/>
  <c r="M48"/>
  <c r="L48"/>
  <c r="K48"/>
  <c r="J47"/>
  <c r="J46"/>
  <c r="M44"/>
  <c r="L44"/>
  <c r="K44"/>
  <c r="J43"/>
  <c r="J42"/>
  <c r="J41"/>
  <c r="M39"/>
  <c r="L39"/>
  <c r="K39"/>
  <c r="J37"/>
  <c r="J36"/>
  <c r="J35"/>
  <c r="M33"/>
  <c r="L33"/>
  <c r="K33"/>
  <c r="J32"/>
  <c r="J30"/>
  <c r="J29"/>
  <c r="J28"/>
  <c r="M26"/>
  <c r="L26"/>
  <c r="K26"/>
  <c r="J25"/>
  <c r="J24"/>
  <c r="J23"/>
  <c r="J22"/>
  <c r="J21"/>
  <c r="J20"/>
  <c r="J19"/>
  <c r="J18"/>
  <c r="M16"/>
  <c r="L16"/>
  <c r="K16"/>
  <c r="J15"/>
  <c r="J14"/>
  <c r="J13"/>
  <c r="J12"/>
  <c r="M10"/>
  <c r="L10"/>
  <c r="K10"/>
  <c r="F12"/>
  <c r="F13"/>
  <c r="F14"/>
  <c r="F15"/>
  <c r="F18"/>
  <c r="F19"/>
  <c r="F20"/>
  <c r="F21"/>
  <c r="F22"/>
  <c r="F23"/>
  <c r="F24"/>
  <c r="F25"/>
  <c r="F28"/>
  <c r="F29"/>
  <c r="F30"/>
  <c r="F32"/>
  <c r="F35"/>
  <c r="F36"/>
  <c r="F37"/>
  <c r="F41"/>
  <c r="F42"/>
  <c r="F43"/>
  <c r="F46"/>
  <c r="F47"/>
  <c r="F50"/>
  <c r="F53"/>
  <c r="F54"/>
  <c r="F55"/>
  <c r="F59"/>
  <c r="F60"/>
  <c r="F61"/>
  <c r="F62"/>
  <c r="F63"/>
  <c r="F64"/>
  <c r="F68"/>
  <c r="F69"/>
  <c r="F70"/>
  <c r="F71"/>
  <c r="F72"/>
  <c r="F73"/>
  <c r="F76"/>
  <c r="F77"/>
  <c r="F78"/>
  <c r="F79"/>
  <c r="F80"/>
  <c r="F81"/>
  <c r="F84"/>
  <c r="F85"/>
  <c r="F86"/>
  <c r="F87"/>
  <c r="F88"/>
  <c r="F89"/>
  <c r="F93"/>
  <c r="F96"/>
  <c r="F99"/>
  <c r="F100"/>
  <c r="F103"/>
  <c r="F104"/>
  <c r="F105"/>
  <c r="F106"/>
  <c r="F109"/>
  <c r="F110"/>
  <c r="F114"/>
  <c r="F118"/>
  <c r="F121"/>
  <c r="F124"/>
  <c r="F125"/>
  <c r="F129"/>
  <c r="F130"/>
  <c r="F131"/>
  <c r="F135"/>
  <c r="F139"/>
  <c r="F143"/>
  <c r="F146"/>
  <c r="F147"/>
  <c r="F148"/>
  <c r="F149"/>
  <c r="F152"/>
  <c r="F153"/>
  <c r="F157"/>
  <c r="F158"/>
  <c r="F159"/>
  <c r="F160"/>
  <c r="F161"/>
  <c r="F162"/>
  <c r="F165"/>
  <c r="F168"/>
  <c r="F169"/>
  <c r="F170"/>
  <c r="F174"/>
  <c r="F175"/>
  <c r="F178"/>
  <c r="F179"/>
  <c r="F180"/>
  <c r="F181"/>
  <c r="F182"/>
  <c r="F183"/>
  <c r="F184"/>
  <c r="F185"/>
  <c r="F186"/>
  <c r="F189"/>
  <c r="F193"/>
  <c r="F194"/>
  <c r="F198"/>
  <c r="F199"/>
  <c r="I196"/>
  <c r="I195" s="1"/>
  <c r="I191"/>
  <c r="I190" s="1"/>
  <c r="I187"/>
  <c r="I176"/>
  <c r="I172"/>
  <c r="I166"/>
  <c r="I163"/>
  <c r="I155"/>
  <c r="I150"/>
  <c r="I144"/>
  <c r="I141"/>
  <c r="I137"/>
  <c r="I133"/>
  <c r="I127"/>
  <c r="I122"/>
  <c r="I119"/>
  <c r="I112"/>
  <c r="I107"/>
  <c r="I101"/>
  <c r="I97"/>
  <c r="I94"/>
  <c r="I91"/>
  <c r="I82"/>
  <c r="I74"/>
  <c r="I66"/>
  <c r="I51"/>
  <c r="I48"/>
  <c r="I44"/>
  <c r="I39"/>
  <c r="I33"/>
  <c r="I26"/>
  <c r="I16"/>
  <c r="I10"/>
  <c r="K126" l="1"/>
  <c r="I171"/>
  <c r="Q56"/>
  <c r="Q126"/>
  <c r="K171"/>
  <c r="Q171"/>
  <c r="M126"/>
  <c r="M171"/>
  <c r="L171"/>
  <c r="U171"/>
  <c r="U126"/>
  <c r="I126"/>
  <c r="L126"/>
  <c r="L56"/>
  <c r="U56"/>
  <c r="K56"/>
  <c r="M56"/>
  <c r="I56"/>
  <c r="I38"/>
  <c r="L38"/>
  <c r="K38"/>
  <c r="U38"/>
  <c r="Q38"/>
  <c r="M38"/>
  <c r="L9"/>
  <c r="M9"/>
  <c r="K9"/>
  <c r="Q9"/>
  <c r="U9"/>
  <c r="V146"/>
  <c r="V105"/>
  <c r="V103"/>
  <c r="V162"/>
  <c r="V158"/>
  <c r="V14"/>
  <c r="V73"/>
  <c r="V71"/>
  <c r="V143"/>
  <c r="V149"/>
  <c r="V136"/>
  <c r="V53"/>
  <c r="V43"/>
  <c r="V41"/>
  <c r="V28"/>
  <c r="V20"/>
  <c r="V25"/>
  <c r="V42"/>
  <c r="V47"/>
  <c r="V54"/>
  <c r="V62"/>
  <c r="V63"/>
  <c r="V85"/>
  <c r="V89"/>
  <c r="V93"/>
  <c r="V110"/>
  <c r="V114"/>
  <c r="V130"/>
  <c r="V152"/>
  <c r="V159"/>
  <c r="V178"/>
  <c r="V184"/>
  <c r="V87"/>
  <c r="V84"/>
  <c r="V13"/>
  <c r="V55"/>
  <c r="V59"/>
  <c r="V64"/>
  <c r="V69"/>
  <c r="V72"/>
  <c r="V86"/>
  <c r="V106"/>
  <c r="V131"/>
  <c r="V147"/>
  <c r="V153"/>
  <c r="V165"/>
  <c r="V168"/>
  <c r="V179"/>
  <c r="V185"/>
  <c r="V198"/>
  <c r="U154"/>
  <c r="V50"/>
  <c r="V70"/>
  <c r="V30"/>
  <c r="V32"/>
  <c r="V157"/>
  <c r="V160"/>
  <c r="V193"/>
  <c r="I90"/>
  <c r="V117"/>
  <c r="V36"/>
  <c r="V12"/>
  <c r="V15"/>
  <c r="V35"/>
  <c r="V68"/>
  <c r="V77"/>
  <c r="V80"/>
  <c r="V100"/>
  <c r="V170"/>
  <c r="V174"/>
  <c r="V78"/>
  <c r="V19"/>
  <c r="V22"/>
  <c r="V24"/>
  <c r="V29"/>
  <c r="V46"/>
  <c r="V61"/>
  <c r="V76"/>
  <c r="V79"/>
  <c r="V88"/>
  <c r="L90"/>
  <c r="J97"/>
  <c r="V109"/>
  <c r="V125"/>
  <c r="V129"/>
  <c r="V139"/>
  <c r="V181"/>
  <c r="V183"/>
  <c r="V18"/>
  <c r="V21"/>
  <c r="V23"/>
  <c r="V37"/>
  <c r="V60"/>
  <c r="V81"/>
  <c r="V96"/>
  <c r="V99"/>
  <c r="V104"/>
  <c r="V118"/>
  <c r="V121"/>
  <c r="V124"/>
  <c r="V135"/>
  <c r="M140"/>
  <c r="V148"/>
  <c r="V161"/>
  <c r="V169"/>
  <c r="V175"/>
  <c r="V180"/>
  <c r="V182"/>
  <c r="V186"/>
  <c r="V189"/>
  <c r="V194"/>
  <c r="V199"/>
  <c r="U140"/>
  <c r="M90"/>
  <c r="U90"/>
  <c r="J187"/>
  <c r="J196"/>
  <c r="U111"/>
  <c r="J82"/>
  <c r="Q140"/>
  <c r="J112"/>
  <c r="M111"/>
  <c r="Q154"/>
  <c r="M154"/>
  <c r="J94"/>
  <c r="J101"/>
  <c r="J137"/>
  <c r="J166"/>
  <c r="I140"/>
  <c r="J26"/>
  <c r="J91"/>
  <c r="J119"/>
  <c r="J133"/>
  <c r="Q111"/>
  <c r="J51"/>
  <c r="L140"/>
  <c r="J150"/>
  <c r="Q90"/>
  <c r="J176"/>
  <c r="L154"/>
  <c r="J163"/>
  <c r="J155"/>
  <c r="K140"/>
  <c r="J141"/>
  <c r="J127"/>
  <c r="J122"/>
  <c r="L111"/>
  <c r="K111"/>
  <c r="J107"/>
  <c r="J74"/>
  <c r="J66"/>
  <c r="J57"/>
  <c r="J48"/>
  <c r="J44"/>
  <c r="J39"/>
  <c r="J33"/>
  <c r="J16"/>
  <c r="J10"/>
  <c r="J144"/>
  <c r="K154"/>
  <c r="J172"/>
  <c r="J191"/>
  <c r="K90"/>
  <c r="J115"/>
  <c r="I154"/>
  <c r="I111"/>
  <c r="J171" l="1"/>
  <c r="J140"/>
  <c r="J190"/>
  <c r="M8"/>
  <c r="J90"/>
  <c r="J111"/>
  <c r="J195"/>
  <c r="U8"/>
  <c r="Q8"/>
  <c r="J154"/>
  <c r="J126"/>
  <c r="J56"/>
  <c r="L8"/>
  <c r="J38"/>
  <c r="J9"/>
  <c r="K8"/>
  <c r="I8"/>
  <c r="J8" l="1"/>
  <c r="T122" l="1"/>
  <c r="G133"/>
  <c r="H133"/>
  <c r="O133"/>
  <c r="P133"/>
  <c r="S133"/>
  <c r="R133" s="1"/>
  <c r="T133"/>
  <c r="G107"/>
  <c r="H107"/>
  <c r="O107"/>
  <c r="P107"/>
  <c r="S107"/>
  <c r="T107"/>
  <c r="G122"/>
  <c r="H122"/>
  <c r="O122"/>
  <c r="P122"/>
  <c r="S122"/>
  <c r="G119"/>
  <c r="H119"/>
  <c r="O119"/>
  <c r="P119"/>
  <c r="S119"/>
  <c r="T119"/>
  <c r="G187"/>
  <c r="H187"/>
  <c r="O187"/>
  <c r="P187"/>
  <c r="S187"/>
  <c r="T187"/>
  <c r="T196"/>
  <c r="T195" s="1"/>
  <c r="S196"/>
  <c r="S195" s="1"/>
  <c r="T191"/>
  <c r="T190" s="1"/>
  <c r="S191"/>
  <c r="S190" s="1"/>
  <c r="T176"/>
  <c r="S176"/>
  <c r="T172"/>
  <c r="S172"/>
  <c r="T166"/>
  <c r="S166"/>
  <c r="T163"/>
  <c r="S163"/>
  <c r="T155"/>
  <c r="S155"/>
  <c r="T150"/>
  <c r="S150"/>
  <c r="T144"/>
  <c r="S144"/>
  <c r="T141"/>
  <c r="S141"/>
  <c r="T137"/>
  <c r="S137"/>
  <c r="T127"/>
  <c r="S127"/>
  <c r="T115"/>
  <c r="S115"/>
  <c r="T112"/>
  <c r="S112"/>
  <c r="T101"/>
  <c r="S101"/>
  <c r="T97"/>
  <c r="S97"/>
  <c r="T94"/>
  <c r="S94"/>
  <c r="T91"/>
  <c r="S91"/>
  <c r="T82"/>
  <c r="S82"/>
  <c r="T74"/>
  <c r="S74"/>
  <c r="T66"/>
  <c r="S66"/>
  <c r="T57"/>
  <c r="S57"/>
  <c r="T51"/>
  <c r="S51"/>
  <c r="T48"/>
  <c r="S48"/>
  <c r="T44"/>
  <c r="S44"/>
  <c r="T39"/>
  <c r="S39"/>
  <c r="T33"/>
  <c r="S33"/>
  <c r="T26"/>
  <c r="S26"/>
  <c r="T16"/>
  <c r="S16"/>
  <c r="T10"/>
  <c r="S10"/>
  <c r="P196"/>
  <c r="P195" s="1"/>
  <c r="O196"/>
  <c r="O195" s="1"/>
  <c r="P191"/>
  <c r="P190" s="1"/>
  <c r="O191"/>
  <c r="O190" s="1"/>
  <c r="P176"/>
  <c r="O176"/>
  <c r="P172"/>
  <c r="O172"/>
  <c r="O171" s="1"/>
  <c r="P166"/>
  <c r="O166"/>
  <c r="P163"/>
  <c r="O163"/>
  <c r="P155"/>
  <c r="O155"/>
  <c r="P150"/>
  <c r="O150"/>
  <c r="P144"/>
  <c r="O144"/>
  <c r="P141"/>
  <c r="O141"/>
  <c r="P137"/>
  <c r="O137"/>
  <c r="P127"/>
  <c r="O127"/>
  <c r="O126" s="1"/>
  <c r="P115"/>
  <c r="O115"/>
  <c r="P112"/>
  <c r="O112"/>
  <c r="P101"/>
  <c r="O101"/>
  <c r="P97"/>
  <c r="O97"/>
  <c r="P94"/>
  <c r="O94"/>
  <c r="P91"/>
  <c r="O91"/>
  <c r="P82"/>
  <c r="O82"/>
  <c r="P74"/>
  <c r="O74"/>
  <c r="P66"/>
  <c r="O66"/>
  <c r="P57"/>
  <c r="O57"/>
  <c r="P51"/>
  <c r="O51"/>
  <c r="P48"/>
  <c r="O48"/>
  <c r="P44"/>
  <c r="O44"/>
  <c r="P39"/>
  <c r="O39"/>
  <c r="P33"/>
  <c r="O33"/>
  <c r="P26"/>
  <c r="O26"/>
  <c r="P16"/>
  <c r="O16"/>
  <c r="P10"/>
  <c r="O10"/>
  <c r="H196"/>
  <c r="H195" s="1"/>
  <c r="G196"/>
  <c r="G195" s="1"/>
  <c r="G191"/>
  <c r="G190" s="1"/>
  <c r="H176"/>
  <c r="G176"/>
  <c r="H172"/>
  <c r="G172"/>
  <c r="G166"/>
  <c r="H166"/>
  <c r="H163"/>
  <c r="G163"/>
  <c r="H155"/>
  <c r="H150"/>
  <c r="G150"/>
  <c r="H144"/>
  <c r="H141"/>
  <c r="G141"/>
  <c r="H137"/>
  <c r="H127"/>
  <c r="G127"/>
  <c r="G126" s="1"/>
  <c r="H115"/>
  <c r="G112"/>
  <c r="H112"/>
  <c r="H101"/>
  <c r="H97"/>
  <c r="H94"/>
  <c r="H91"/>
  <c r="G82"/>
  <c r="H82"/>
  <c r="H74"/>
  <c r="G66"/>
  <c r="H66"/>
  <c r="H48"/>
  <c r="G48"/>
  <c r="G44"/>
  <c r="H39"/>
  <c r="H16"/>
  <c r="O56" l="1"/>
  <c r="G171"/>
  <c r="H171"/>
  <c r="P56"/>
  <c r="P126"/>
  <c r="P171"/>
  <c r="H126"/>
  <c r="T56"/>
  <c r="T126"/>
  <c r="T171"/>
  <c r="S56"/>
  <c r="S126"/>
  <c r="S171"/>
  <c r="O9"/>
  <c r="O38"/>
  <c r="S38"/>
  <c r="P38"/>
  <c r="T38"/>
  <c r="P9"/>
  <c r="T9"/>
  <c r="S9"/>
  <c r="R187"/>
  <c r="R16"/>
  <c r="R33"/>
  <c r="R39"/>
  <c r="R51"/>
  <c r="R66"/>
  <c r="R82"/>
  <c r="R91"/>
  <c r="R97"/>
  <c r="R112"/>
  <c r="R127"/>
  <c r="R141"/>
  <c r="R163"/>
  <c r="R172"/>
  <c r="R191"/>
  <c r="R10"/>
  <c r="R26"/>
  <c r="R44"/>
  <c r="R48"/>
  <c r="R57"/>
  <c r="R74"/>
  <c r="R94"/>
  <c r="R101"/>
  <c r="R115"/>
  <c r="R137"/>
  <c r="R144"/>
  <c r="R155"/>
  <c r="R166"/>
  <c r="R176"/>
  <c r="R122"/>
  <c r="R150"/>
  <c r="R119"/>
  <c r="R196"/>
  <c r="R107"/>
  <c r="N115"/>
  <c r="F187"/>
  <c r="V187" s="1"/>
  <c r="N119"/>
  <c r="N122"/>
  <c r="N107"/>
  <c r="N133"/>
  <c r="N196"/>
  <c r="N16"/>
  <c r="N33"/>
  <c r="N39"/>
  <c r="N51"/>
  <c r="N66"/>
  <c r="N82"/>
  <c r="N91"/>
  <c r="N97"/>
  <c r="N112"/>
  <c r="N127"/>
  <c r="N141"/>
  <c r="N150"/>
  <c r="N163"/>
  <c r="N172"/>
  <c r="N191"/>
  <c r="N10"/>
  <c r="N26"/>
  <c r="N44"/>
  <c r="N48"/>
  <c r="N57"/>
  <c r="N74"/>
  <c r="N94"/>
  <c r="N101"/>
  <c r="N137"/>
  <c r="N144"/>
  <c r="N155"/>
  <c r="N166"/>
  <c r="N176"/>
  <c r="N187"/>
  <c r="F119"/>
  <c r="V119" s="1"/>
  <c r="F122"/>
  <c r="V122" s="1"/>
  <c r="F107"/>
  <c r="V107" s="1"/>
  <c r="F133"/>
  <c r="V133" s="1"/>
  <c r="F82"/>
  <c r="V82" s="1"/>
  <c r="F112"/>
  <c r="V112" s="1"/>
  <c r="F141"/>
  <c r="V141" s="1"/>
  <c r="F176"/>
  <c r="V176" s="1"/>
  <c r="F196"/>
  <c r="V196" s="1"/>
  <c r="F48"/>
  <c r="V48" s="1"/>
  <c r="F127"/>
  <c r="V127" s="1"/>
  <c r="F137"/>
  <c r="V137" s="1"/>
  <c r="F163"/>
  <c r="V163" s="1"/>
  <c r="F172"/>
  <c r="F150"/>
  <c r="V150" s="1"/>
  <c r="F66"/>
  <c r="V66" s="1"/>
  <c r="F166"/>
  <c r="V166" s="1"/>
  <c r="T111"/>
  <c r="P111"/>
  <c r="P140"/>
  <c r="T154"/>
  <c r="O111"/>
  <c r="S111"/>
  <c r="T140"/>
  <c r="H111"/>
  <c r="P154"/>
  <c r="H140"/>
  <c r="T90"/>
  <c r="P90"/>
  <c r="H154"/>
  <c r="S140"/>
  <c r="O154"/>
  <c r="S90"/>
  <c r="S154"/>
  <c r="O90"/>
  <c r="O140"/>
  <c r="G39"/>
  <c r="G155"/>
  <c r="G10"/>
  <c r="H33"/>
  <c r="F33" s="1"/>
  <c r="V33" s="1"/>
  <c r="G115"/>
  <c r="G144"/>
  <c r="H10"/>
  <c r="H26"/>
  <c r="F26" s="1"/>
  <c r="V26" s="1"/>
  <c r="H44"/>
  <c r="F44" s="1"/>
  <c r="V44" s="1"/>
  <c r="G101"/>
  <c r="F101" s="1"/>
  <c r="V101" s="1"/>
  <c r="G16"/>
  <c r="F16" s="1"/>
  <c r="V16" s="1"/>
  <c r="H57"/>
  <c r="H56" s="1"/>
  <c r="H90"/>
  <c r="G91"/>
  <c r="F91" s="1"/>
  <c r="V91" s="1"/>
  <c r="G97"/>
  <c r="F97" s="1"/>
  <c r="V97" s="1"/>
  <c r="G57"/>
  <c r="G94"/>
  <c r="F94" s="1"/>
  <c r="V94" s="1"/>
  <c r="H191"/>
  <c r="H190" s="1"/>
  <c r="H51"/>
  <c r="G51"/>
  <c r="G74"/>
  <c r="F74" s="1"/>
  <c r="V74" s="1"/>
  <c r="V172" l="1"/>
  <c r="F171"/>
  <c r="V171" s="1"/>
  <c r="G56"/>
  <c r="F56" s="1"/>
  <c r="V56" s="1"/>
  <c r="H38"/>
  <c r="F39"/>
  <c r="V39" s="1"/>
  <c r="G38"/>
  <c r="N126"/>
  <c r="H9"/>
  <c r="G9"/>
  <c r="R111"/>
  <c r="R171"/>
  <c r="R9"/>
  <c r="R154"/>
  <c r="R195"/>
  <c r="R190"/>
  <c r="R126"/>
  <c r="R56"/>
  <c r="N171"/>
  <c r="N111"/>
  <c r="N90"/>
  <c r="N9"/>
  <c r="R90"/>
  <c r="R140"/>
  <c r="N195"/>
  <c r="N154"/>
  <c r="R38"/>
  <c r="N140"/>
  <c r="G111"/>
  <c r="F111" s="1"/>
  <c r="V111" s="1"/>
  <c r="F115"/>
  <c r="V115" s="1"/>
  <c r="N38"/>
  <c r="N190"/>
  <c r="N56"/>
  <c r="F57"/>
  <c r="V57" s="1"/>
  <c r="G154"/>
  <c r="F154" s="1"/>
  <c r="V154" s="1"/>
  <c r="F155"/>
  <c r="V155" s="1"/>
  <c r="F190"/>
  <c r="V190" s="1"/>
  <c r="F51"/>
  <c r="V51" s="1"/>
  <c r="F195"/>
  <c r="V195" s="1"/>
  <c r="G140"/>
  <c r="F140" s="1"/>
  <c r="V140" s="1"/>
  <c r="F144"/>
  <c r="V144" s="1"/>
  <c r="F126"/>
  <c r="V126" s="1"/>
  <c r="F10"/>
  <c r="V10" s="1"/>
  <c r="F191"/>
  <c r="V191" s="1"/>
  <c r="T8"/>
  <c r="P8"/>
  <c r="O8"/>
  <c r="S8"/>
  <c r="G90"/>
  <c r="F90" s="1"/>
  <c r="V90" s="1"/>
  <c r="R8" l="1"/>
  <c r="N8"/>
  <c r="F38"/>
  <c r="V38" s="1"/>
  <c r="F9"/>
  <c r="V9" s="1"/>
  <c r="H8"/>
  <c r="G8"/>
  <c r="F8" l="1"/>
  <c r="V8" s="1"/>
</calcChain>
</file>

<file path=xl/sharedStrings.xml><?xml version="1.0" encoding="utf-8"?>
<sst xmlns="http://schemas.openxmlformats.org/spreadsheetml/2006/main" count="627" uniqueCount="336">
  <si>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</si>
  <si>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</si>
  <si>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</si>
  <si>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</si>
  <si>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</si>
  <si>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</si>
  <si>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</si>
  <si>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</si>
  <si>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</si>
  <si>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</si>
  <si>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</si>
  <si>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</si>
  <si>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</si>
  <si>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</si>
  <si>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</si>
  <si>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</si>
  <si>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</si>
  <si>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</si>
  <si>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</si>
  <si>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</si>
  <si>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</si>
  <si>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</si>
  <si>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</si>
  <si>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</si>
  <si>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</si>
  <si>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</si>
  <si>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</si>
  <si>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</si>
  <si>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</si>
  <si>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</si>
  <si>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</si>
  <si>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</si>
  <si>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</si>
  <si>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</si>
  <si>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</si>
  <si>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</si>
  <si>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</si>
  <si>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</si>
  <si>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</si>
  <si>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</si>
  <si>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</si>
  <si>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</si>
  <si>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</si>
  <si>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</si>
  <si>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</si>
  <si>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</si>
  <si>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</si>
  <si>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</si>
  <si>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</si>
  <si>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</si>
  <si>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</si>
  <si>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</si>
  <si>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</si>
  <si>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</si>
  <si>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</si>
  <si>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</si>
  <si>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</si>
  <si>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</si>
  <si>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</si>
  <si>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</si>
  <si>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</si>
  <si>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</si>
  <si>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</si>
  <si>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</si>
  <si>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</si>
  <si>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</si>
  <si>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</si>
  <si>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</si>
  <si>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</si>
  <si>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</si>
  <si>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</si>
  <si>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</si>
  <si>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</si>
  <si>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</si>
  <si>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</si>
  <si>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</si>
  <si>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</si>
  <si>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</si>
  <si>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</si>
  <si>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</si>
  <si>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</si>
  <si>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</si>
  <si>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</si>
  <si>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</si>
  <si>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</si>
  <si>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</si>
  <si>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</si>
  <si>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</si>
  <si>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</si>
  <si>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</si>
  <si>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</si>
  <si>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</si>
  <si>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</si>
  <si>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</si>
  <si>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</si>
  <si>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</si>
  <si>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</si>
  <si>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</si>
  <si>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</si>
  <si>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</si>
  <si>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</si>
  <si>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</si>
  <si>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</si>
  <si>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</si>
  <si>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</si>
  <si>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</si>
  <si>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</si>
  <si>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</si>
  <si>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</si>
  <si>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</si>
  <si>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</si>
  <si>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</si>
  <si>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</si>
  <si>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</si>
  <si>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</si>
  <si>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</si>
  <si>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</si>
  <si>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</si>
  <si>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</si>
  <si>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</si>
  <si>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</si>
  <si>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</si>
  <si>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</si>
  <si>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</si>
  <si>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</si>
  <si>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</si>
  <si>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</si>
  <si>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</si>
  <si>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</si>
  <si>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</si>
  <si>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</si>
  <si>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</si>
  <si>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</si>
  <si>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</si>
  <si>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</si>
  <si>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</si>
  <si>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</si>
  <si>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</si>
  <si>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</si>
  <si>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</si>
  <si>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</si>
  <si>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</si>
  <si>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</si>
  <si>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</si>
  <si>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</si>
  <si>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</si>
  <si>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</si>
  <si>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</si>
  <si>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</si>
  <si>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</si>
  <si>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</si>
  <si>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</si>
  <si>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</si>
  <si>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</si>
  <si>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</si>
  <si>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</si>
  <si>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</si>
  <si>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</si>
  <si>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</si>
  <si>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</si>
  <si>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</si>
  <si>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</si>
  <si>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</si>
  <si>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</si>
  <si>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</si>
  <si>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</si>
  <si>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</si>
  <si>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</si>
  <si>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</si>
  <si>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</si>
  <si>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</si>
  <si>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</si>
  <si>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</si>
  <si>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</si>
  <si>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</si>
  <si>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</si>
  <si>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</si>
  <si>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</si>
  <si>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</si>
  <si>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</si>
  <si>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</si>
  <si>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</si>
  <si>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</si>
  <si>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</si>
  <si>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</si>
  <si>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</si>
  <si>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</si>
  <si>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</si>
  <si>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</si>
  <si>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</si>
  <si>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</si>
  <si>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</si>
  <si>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</si>
  <si>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</si>
  <si>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</si>
  <si>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</si>
  <si>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</si>
  <si>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</si>
  <si>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</si>
  <si>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</si>
  <si>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</si>
  <si>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</si>
  <si>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</si>
  <si>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</si>
  <si>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</si>
  <si>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</si>
  <si>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</si>
  <si>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</si>
  <si>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</si>
  <si>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</si>
  <si>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</si>
  <si>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</si>
  <si>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</si>
  <si>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</si>
  <si>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</si>
  <si>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</si>
  <si>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</si>
  <si>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</si>
  <si>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</si>
  <si>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</si>
  <si>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</si>
  <si>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</si>
  <si>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</si>
  <si>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</si>
  <si>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</si>
  <si>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</si>
  <si>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</si>
  <si>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</si>
  <si>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</si>
  <si>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</si>
  <si>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</si>
  <si>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</si>
  <si>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</si>
  <si>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</si>
  <si>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</si>
  <si>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</si>
  <si>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</si>
  <si>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</si>
  <si>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</si>
  <si>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</si>
  <si>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</si>
  <si>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</si>
  <si>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</si>
  <si>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</si>
  <si>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</si>
  <si>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</si>
  <si>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</si>
  <si>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</si>
  <si>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</si>
  <si>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</si>
  <si>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</si>
  <si>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</si>
  <si>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</si>
  <si>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</si>
  <si>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</si>
  <si>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</si>
  <si>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</si>
  <si>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</si>
  <si>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 xml:space="preserve">Новое строительство и реконструкция 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</si>
  <si>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</si>
  <si>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</si>
  <si>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</si>
  <si>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</si>
  <si>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Оснащение зданий для размещения дошкольных образовательных организаций оборудованием, предусмотренным проектной документацией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</si>
  <si>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</si>
  <si>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</si>
  <si>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</si>
  <si>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</si>
  <si>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</si>
  <si>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</si>
  <si>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</si>
  <si>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</si>
  <si>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</si>
  <si>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</si>
  <si>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</si>
  <si>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</si>
  <si>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</si>
  <si>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</si>
  <si>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</si>
  <si>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</si>
  <si>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</si>
  <si>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</si>
  <si>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</si>
  <si>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</si>
  <si>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</si>
  <si>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</si>
  <si>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</si>
  <si>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</si>
  <si>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</si>
  <si>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</si>
  <si>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</si>
  <si>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</si>
  <si>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</si>
  <si>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</si>
  <si>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</si>
  <si>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</si>
  <si>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</si>
  <si>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</si>
  <si>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</si>
  <si>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</si>
  <si>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</si>
  <si>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</si>
  <si>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</si>
  <si>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</si>
  <si>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</si>
  <si>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</si>
  <si>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</si>
  <si>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</si>
  <si>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</si>
  <si>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</si>
  <si>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</si>
  <si>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</si>
  <si>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</si>
  <si>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</si>
  <si>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</si>
  <si>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</si>
  <si>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</si>
  <si>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</si>
  <si>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</si>
  <si>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</si>
  <si>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</si>
  <si>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</si>
  <si>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</si>
  <si>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</si>
  <si>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</si>
  <si>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</si>
  <si>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</si>
  <si>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</si>
  <si>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</si>
  <si>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</si>
  <si>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01.03.2021</t>
  </si>
  <si>
    <t>09WP252321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</si>
  <si>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</si>
  <si>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</si>
  <si>
    <t>09WE152300</t>
  </si>
  <si>
    <t>Создание новых мест в общеобразовательных организациях, расположенных в сельской местности и поселках городского типа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</si>
</sst>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6" xfId="0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4" fontId="2" fillId="2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right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4" fontId="11" fillId="3" borderId="4" xfId="0" applyNumberFormat="1" applyFont="1" applyFill="1" applyBorder="1" applyAlignment="1">
      <alignment horizontal="right" vertical="top"/>
    </xf>
    <xf numFmtId="164" fontId="1" fillId="0" borderId="4" xfId="0" applyNumberFormat="1" applyFont="1" applyFill="1" applyBorder="1" applyAlignment="1">
      <alignment horizontal="right" vertical="top"/>
    </xf>
    <xf numFmtId="164" fontId="13" fillId="3" borderId="4" xfId="0" applyNumberFormat="1" applyFont="1" applyFill="1" applyBorder="1" applyAlignment="1">
      <alignment horizontal="right" vertical="top"/>
    </xf>
    <xf numFmtId="164" fontId="12" fillId="3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9" fontId="5" fillId="0" borderId="4" xfId="0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horizontal="right"/>
    </xf>
    <xf numFmtId="0" fontId="5" fillId="0" borderId="4" xfId="0" applyNumberFormat="1" applyFont="1" applyFill="1" applyBorder="1" applyAlignment="1">
      <alignment horizontal="left" vertical="center" wrapText="1"/>
    </xf>
    <xf numFmtId="165" fontId="10" fillId="3" borderId="4" xfId="0" applyNumberFormat="1" applyFont="1" applyFill="1" applyBorder="1" applyAlignment="1">
      <alignment horizontal="right" vertical="top" wrapText="1"/>
    </xf>
    <xf numFmtId="165" fontId="1" fillId="2" borderId="4" xfId="0" applyNumberFormat="1" applyFont="1" applyFill="1" applyBorder="1" applyAlignment="1">
      <alignment horizontal="right" vertical="top"/>
    </xf>
    <xf numFmtId="165" fontId="1" fillId="3" borderId="4" xfId="0" applyNumberFormat="1" applyFont="1" applyFill="1" applyBorder="1" applyAlignment="1">
      <alignment horizontal="right" vertical="top"/>
    </xf>
    <xf numFmtId="165" fontId="11" fillId="3" borderId="4" xfId="0" applyNumberFormat="1" applyFont="1" applyFill="1" applyBorder="1" applyAlignment="1">
      <alignment horizontal="right" vertical="top"/>
    </xf>
    <xf numFmtId="165" fontId="13" fillId="3" borderId="4" xfId="0" applyNumberFormat="1" applyFont="1" applyFill="1" applyBorder="1" applyAlignment="1">
      <alignment horizontal="right" vertical="top"/>
    </xf>
    <xf numFmtId="165" fontId="1" fillId="0" borderId="4" xfId="0" applyNumberFormat="1" applyFont="1" applyFill="1" applyBorder="1" applyAlignment="1">
      <alignment horizontal="right" vertical="top"/>
    </xf>
    <xf numFmtId="0" fontId="14" fillId="0" borderId="0" xfId="0" applyFont="1" applyFill="1" applyAlignment="1">
      <alignment horizontal="right"/>
    </xf>
    <xf numFmtId="164" fontId="0" fillId="3" borderId="0" xfId="0" applyNumberFormat="1" applyFill="1"/>
    <xf numFmtId="164" fontId="11" fillId="0" borderId="4" xfId="0" applyNumberFormat="1" applyFont="1" applyFill="1" applyBorder="1" applyAlignment="1">
      <alignment horizontal="right" vertical="top"/>
    </xf>
    <xf numFmtId="165" fontId="11" fillId="0" borderId="4" xfId="0" applyNumberFormat="1" applyFont="1" applyFill="1" applyBorder="1" applyAlignment="1">
      <alignment horizontal="right" vertical="top"/>
    </xf>
    <xf numFmtId="164" fontId="12" fillId="0" borderId="4" xfId="0" applyNumberFormat="1" applyFont="1" applyFill="1" applyBorder="1" applyAlignment="1">
      <alignment horizontal="right" vertical="top"/>
    </xf>
    <xf numFmtId="164" fontId="13" fillId="0" borderId="4" xfId="0" applyNumberFormat="1" applyFont="1" applyFill="1" applyBorder="1" applyAlignment="1">
      <alignment horizontal="right" vertical="top"/>
    </xf>
    <xf numFmtId="165" fontId="13" fillId="0" borderId="4" xfId="0" applyNumberFormat="1" applyFont="1" applyFill="1" applyBorder="1" applyAlignment="1">
      <alignment horizontal="right" vertical="top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4</xdr:col>
      <xdr:colOff>0</xdr:colOff>
      <xdr:row>18</xdr:row>
      <xdr:rowOff>47625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0" y="3000375"/>
          <a:ext cx="3952875" cy="371475"/>
          <a:chOff x="0" y="0"/>
          <a:chExt cx="1023" cy="255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1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428" y="1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428" y="94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>
            <a:off x="428" y="94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662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8" name="Text Box 7"/>
          <xdr:cNvSpPr txBox="1">
            <a:spLocks noChangeArrowheads="1"/>
          </xdr:cNvSpPr>
        </xdr:nvSpPr>
        <xdr:spPr bwMode="auto">
          <a:xfrm>
            <a:off x="662" y="94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9" name="Line 8"/>
          <xdr:cNvSpPr>
            <a:spLocks noChangeShapeType="1"/>
          </xdr:cNvSpPr>
        </xdr:nvSpPr>
        <xdr:spPr bwMode="auto">
          <a:xfrm>
            <a:off x="662" y="94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19</xdr:row>
      <xdr:rowOff>76200</xdr:rowOff>
    </xdr:from>
    <xdr:to>
      <xdr:col>4</xdr:col>
      <xdr:colOff>0</xdr:colOff>
      <xdr:row>21</xdr:row>
      <xdr:rowOff>95250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0" y="3562350"/>
          <a:ext cx="3952875" cy="342900"/>
          <a:chOff x="0" y="0"/>
          <a:chExt cx="1023" cy="255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1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Исполнитель</a:t>
            </a:r>
          </a:p>
        </xdr:txBody>
      </xdr:sp>
      <xdr:sp macro="" textlink="">
        <xdr:nvSpPr>
          <xdr:cNvPr id="12" name="Text Box 11"/>
          <xdr:cNvSpPr txBox="1">
            <a:spLocks noChangeArrowheads="1"/>
          </xdr:cNvSpPr>
        </xdr:nvSpPr>
        <xdr:spPr bwMode="auto">
          <a:xfrm>
            <a:off x="428" y="1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428" y="94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4" name="Line 13"/>
          <xdr:cNvSpPr>
            <a:spLocks noChangeShapeType="1"/>
          </xdr:cNvSpPr>
        </xdr:nvSpPr>
        <xdr:spPr bwMode="auto">
          <a:xfrm>
            <a:off x="428" y="94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15" name="Text Box 14"/>
          <xdr:cNvSpPr txBox="1">
            <a:spLocks noChangeArrowheads="1"/>
          </xdr:cNvSpPr>
        </xdr:nvSpPr>
        <xdr:spPr bwMode="auto">
          <a:xfrm>
            <a:off x="662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662" y="94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62" y="94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12.xml"/><Relationship Id="rId18" Type="http://schemas.openxmlformats.org/officeDocument/2006/relationships/revisionLog" Target="revisionLog13.xml"/><Relationship Id="rId3" Type="http://schemas.openxmlformats.org/officeDocument/2006/relationships/revisionLog" Target="revisionLog111.xml"/><Relationship Id="rId21" Type="http://schemas.openxmlformats.org/officeDocument/2006/relationships/revisionLog" Target="revisionLog1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1.xml"/><Relationship Id="rId17" Type="http://schemas.openxmlformats.org/officeDocument/2006/relationships/revisionLog" Target="revisionLog14.xml"/><Relationship Id="rId2" Type="http://schemas.openxmlformats.org/officeDocument/2006/relationships/revisionLog" Target="revisionLog1111.xml"/><Relationship Id="rId16" Type="http://schemas.openxmlformats.org/officeDocument/2006/relationships/revisionLog" Target="revisionLog141.xml"/><Relationship Id="rId20" Type="http://schemas.openxmlformats.org/officeDocument/2006/relationships/revisionLog" Target="revisionLog15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1411.xml"/><Relationship Id="rId10" Type="http://schemas.openxmlformats.org/officeDocument/2006/relationships/revisionLog" Target="revisionLog13111.xml"/><Relationship Id="rId19" Type="http://schemas.openxmlformats.org/officeDocument/2006/relationships/revisionLog" Target="revisionLog151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1.xml"/><Relationship Id="rId14" Type="http://schemas.openxmlformats.org/officeDocument/2006/relationships/revisionLog" Target="revisionLog14111.xml"/></Relationships>
</file>

<file path=xl/revisions/revisionHeaders.xml><?xml version="1.0" encoding="utf-8"?>
<headers xmlns="http://schemas.openxmlformats.org/spreadsheetml/2006/main" xmlns:r="http://schemas.openxmlformats.org/officeDocument/2006/relationships" guid="{6CE2B7D7-7683-46E0-8058-92971CBC6660}" diskRevisions="1" revisionId="143" version="21">
  <header guid="{05767ECB-E9FE-4F37-A729-021F9A18615C}" dateTime="2021-03-02T09:58:18" maxSheetId="3" userName="gmp" r:id="rId1">
    <sheetIdMap count="2">
      <sheetId val="1"/>
      <sheetId val="2"/>
    </sheetIdMap>
  </header>
  <header guid="{8326C29B-F862-49C5-939E-67922B77A2EC}" dateTime="2021-03-02T10:02:32" maxSheetId="3" userName="gmp" r:id="rId2">
    <sheetIdMap count="2">
      <sheetId val="1"/>
      <sheetId val="2"/>
    </sheetIdMap>
  </header>
  <header guid="{ABE0F27E-79E6-446B-8639-608A34F4A71F}" dateTime="2021-03-02T10:11:09" maxSheetId="3" userName="gmp" r:id="rId3">
    <sheetIdMap count="2">
      <sheetId val="1"/>
      <sheetId val="2"/>
    </sheetIdMap>
  </header>
  <header guid="{AE449137-607D-4A2C-A6C1-0DAA29563FB7}" dateTime="2021-03-02T10:23:30" maxSheetId="3" userName="gmp" r:id="rId4" minRId="7" maxRId="8">
    <sheetIdMap count="2">
      <sheetId val="1"/>
      <sheetId val="2"/>
    </sheetIdMap>
  </header>
  <header guid="{F538680E-44FE-401F-B1F8-DD83BFD194EF}" dateTime="2021-03-02T11:03:12" maxSheetId="3" userName="nma" r:id="rId5" minRId="12" maxRId="22">
    <sheetIdMap count="2">
      <sheetId val="1"/>
      <sheetId val="2"/>
    </sheetIdMap>
  </header>
  <header guid="{6BF1CCC4-8B0B-410C-9CB4-8140F217C4BD}" dateTime="2021-03-02T11:03:49" maxSheetId="3" userName="nma" r:id="rId6" minRId="26">
    <sheetIdMap count="2">
      <sheetId val="1"/>
      <sheetId val="2"/>
    </sheetIdMap>
  </header>
  <header guid="{AFE9B421-135A-4E94-9024-AA951E021B3A}" dateTime="2021-03-02T11:10:36" maxSheetId="3" userName="nma" r:id="rId7" minRId="27">
    <sheetIdMap count="2">
      <sheetId val="1"/>
      <sheetId val="2"/>
    </sheetIdMap>
  </header>
  <header guid="{7D364456-E6AD-40BA-89D0-A718304D8318}" dateTime="2021-03-02T11:16:25" maxSheetId="3" userName="nma" r:id="rId8" minRId="31" maxRId="42">
    <sheetIdMap count="2">
      <sheetId val="1"/>
      <sheetId val="2"/>
    </sheetIdMap>
  </header>
  <header guid="{7D34B40A-2334-4114-94F1-3AFA6E8971E8}" dateTime="2021-03-02T11:19:09" maxSheetId="3" userName="nma" r:id="rId9" minRId="46">
    <sheetIdMap count="2">
      <sheetId val="1"/>
      <sheetId val="2"/>
    </sheetIdMap>
  </header>
  <header guid="{14D74401-FD8E-40A2-B271-AD63D56D99CF}" dateTime="2021-03-02T11:29:55" maxSheetId="3" userName="nma" r:id="rId10" minRId="50" maxRId="54">
    <sheetIdMap count="2">
      <sheetId val="1"/>
      <sheetId val="2"/>
    </sheetIdMap>
  </header>
  <header guid="{A2BC9A34-154A-4D00-AAAC-0DE08749A532}" dateTime="2021-03-02T11:36:42" maxSheetId="3" userName="nma" r:id="rId11" minRId="58" maxRId="64">
    <sheetIdMap count="2">
      <sheetId val="1"/>
      <sheetId val="2"/>
    </sheetIdMap>
  </header>
  <header guid="{DC36CF66-D620-445D-872B-85E4C732EA12}" dateTime="2021-03-02T11:37:34" maxSheetId="3" userName="nma" r:id="rId12">
    <sheetIdMap count="2">
      <sheetId val="1"/>
      <sheetId val="2"/>
    </sheetIdMap>
  </header>
  <header guid="{9BFA2D33-D7AE-4998-B117-F29C3DCB457E}" dateTime="2021-03-02T11:37:40" maxSheetId="3" userName="nma" r:id="rId13">
    <sheetIdMap count="2">
      <sheetId val="1"/>
      <sheetId val="2"/>
    </sheetIdMap>
  </header>
  <header guid="{91BDF741-B2A1-49FE-BB6F-A9158B6DD50B}" dateTime="2021-03-02T11:38:02" maxSheetId="3" userName="nma" r:id="rId14">
    <sheetIdMap count="2">
      <sheetId val="1"/>
      <sheetId val="2"/>
    </sheetIdMap>
  </header>
  <header guid="{54A871AE-AFA9-4604-B305-5E0F75755456}" dateTime="2021-03-02T11:38:36" maxSheetId="3" userName="nma" r:id="rId15">
    <sheetIdMap count="2">
      <sheetId val="1"/>
      <sheetId val="2"/>
    </sheetIdMap>
  </header>
  <header guid="{AA92BE4A-4E7B-4201-B357-7EB4132AD84B}" dateTime="2021-03-02T11:45:06" maxSheetId="3" userName="nma" r:id="rId16">
    <sheetIdMap count="2">
      <sheetId val="1"/>
      <sheetId val="2"/>
    </sheetIdMap>
  </header>
  <header guid="{EFE4C09E-9B58-4D5B-9099-7F6615D634EB}" dateTime="2021-03-02T11:48:09" maxSheetId="3" userName="nma" r:id="rId17">
    <sheetIdMap count="2">
      <sheetId val="1"/>
      <sheetId val="2"/>
    </sheetIdMap>
  </header>
  <header guid="{9CECCD72-3F1B-4680-962F-6B86742E9A7C}" dateTime="2021-03-02T13:22:19" maxSheetId="3" userName="nma" r:id="rId18">
    <sheetIdMap count="2">
      <sheetId val="1"/>
      <sheetId val="2"/>
    </sheetIdMap>
  </header>
  <header guid="{93894826-9DF5-4C08-A827-254DC3F8278A}" dateTime="2021-03-02T13:25:47" maxSheetId="3" userName="nma" r:id="rId19">
    <sheetIdMap count="2">
      <sheetId val="1"/>
      <sheetId val="2"/>
    </sheetIdMap>
  </header>
  <header guid="{7F4FB864-F12A-48AA-A39A-7F4380E7BB55}" dateTime="2021-03-02T15:02:00" maxSheetId="3" userName="nma" r:id="rId20" minRId="96" maxRId="133">
    <sheetIdMap count="2">
      <sheetId val="1"/>
      <sheetId val="2"/>
    </sheetIdMap>
  </header>
  <header guid="{6CE2B7D7-7683-46E0-8058-92971CBC6660}" dateTime="2021-03-05T14:15:44" maxSheetId="3" userName="nma" r:id="rId21" minRId="138" maxRId="139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38" sId="1" numFmtId="4">
    <oc r="I61">
      <v>5300</v>
    </oc>
    <nc r="I61"/>
  </rcc>
  <rcc rId="139" sId="1" numFmtId="4">
    <oc r="I65">
      <v>3634.8</v>
    </oc>
    <nc r="I65"/>
  </rcc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rc rId="31" sId="1" ref="A65:XFD65" action="insertRow"/>
  <rcc rId="32" sId="1">
    <nc r="F65">
      <f>G65+H65+I65</f>
    </nc>
  </rcc>
  <rcc rId="33" sId="1">
    <nc r="J65">
      <f>K65+L65+M65</f>
    </nc>
  </rcc>
  <rcc rId="34" sId="1">
    <nc r="N65">
      <f>O65+P65+Q65</f>
    </nc>
  </rcc>
  <rcc rId="35" sId="1">
    <nc r="R65">
      <f>S65+T65+U65</f>
    </nc>
  </rcc>
  <rcc rId="36" sId="1">
    <nc r="V65">
      <f>J65/F65</f>
    </nc>
  </rcc>
  <rcc rId="37" sId="1" xfDxf="1" dxf="1">
    <nc r="E65" t="inlineStr">
      <is>
        <t>09WE152300</t>
      </is>
    </nc>
    <ndxf>
      <font>
        <sz val="13"/>
        <name val="Times New Roman"/>
        <scheme val="none"/>
      </font>
      <numFmt numFmtId="15" formatCode="0.00E+00"/>
      <fill>
        <patternFill patternType="solid">
          <bgColor theme="0"/>
        </patternFill>
      </fill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" sId="1" xfDxf="1" dxf="1">
    <nc r="B65" t="inlineStr">
      <is>
        <t>Создание новых мест в общеобразовательных организациях, расположенных в сельской местности и поселках городского типа</t>
      </is>
    </nc>
    <ndxf>
      <font>
        <i/>
        <sz val="13"/>
        <name val="Times New Roman"/>
        <scheme val="none"/>
      </font>
      <fill>
        <patternFill patternType="solid">
          <bgColor theme="0"/>
        </patternFill>
      </fill>
      <alignment horizontal="lef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" sId="1" xfDxf="1" dxf="1">
    <nc r="D65" t="inlineStr">
      <is>
        <t>Департамент архитектуры и строительства Томской области</t>
      </is>
    </nc>
    <ndxf>
      <font>
        <sz val="13"/>
        <name val="Times New Roman"/>
        <scheme val="none"/>
      </font>
      <fill>
        <patternFill patternType="solid">
          <bgColor theme="0"/>
        </patternFill>
      </fill>
      <alignment horizontal="center" vertical="top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" sId="1">
    <nc r="C65">
      <v>821</v>
    </nc>
  </rcc>
  <rcc rId="41" sId="1" numFmtId="4">
    <nc r="G65">
      <v>0</v>
    </nc>
  </rcc>
  <rcc rId="42" sId="1" numFmtId="4">
    <nc r="I65">
      <v>3634.8</v>
    </nc>
  </rcc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E139 E143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fmt sheetId="2" sqref="A1" start="0" length="0">
    <dxf>
      <font>
        <sz val="11"/>
        <color theme="1"/>
        <name val="Calibri"/>
        <scheme val="minor"/>
      </font>
      <alignment horizontal="general" vertical="bottom" mergeCell="0" readingOrder="0"/>
    </dxf>
  </rfmt>
  <rfmt sheetId="2" sqref="B1" start="0" length="0">
    <dxf>
      <font>
        <sz val="11"/>
        <color theme="1"/>
        <name val="Calibri"/>
        <scheme val="minor"/>
      </font>
      <alignment horizontal="general" vertical="bottom" mergeCell="0" readingOrder="0"/>
    </dxf>
  </rfmt>
  <rfmt sheetId="2" sqref="C1" start="0" length="0">
    <dxf>
      <font>
        <sz val="11"/>
        <color theme="1"/>
        <name val="Calibri"/>
        <scheme val="minor"/>
      </font>
      <alignment horizontal="general" vertical="bottom" mergeCell="0" readingOrder="0"/>
    </dxf>
  </rfmt>
  <rfmt sheetId="2" sqref="D1" start="0" length="0">
    <dxf>
      <font>
        <sz val="11"/>
        <color theme="1"/>
        <name val="Calibri"/>
        <scheme val="minor"/>
      </font>
      <alignment horizontal="general" vertical="bottom" mergeCell="0" readingOrder="0"/>
    </dxf>
  </rfmt>
  <rfmt sheetId="2" sqref="E1" start="0" length="0">
    <dxf>
      <font>
        <sz val="11"/>
        <color theme="1"/>
        <name val="Calibri"/>
        <scheme val="minor"/>
      </font>
      <alignment horizontal="general" vertical="bottom" mergeCell="0" readingOrder="0"/>
    </dxf>
  </rfmt>
  <rfmt sheetId="2" sqref="F1" start="0" length="0">
    <dxf>
      <font>
        <sz val="11"/>
        <color theme="1"/>
        <name val="Calibri"/>
        <scheme val="minor"/>
      </font>
      <alignment horizontal="general" vertical="bottom" mergeCell="0" readingOrder="0"/>
    </dxf>
  </rfmt>
  <rfmt sheetId="2" sqref="G1" start="0" length="0">
    <dxf>
      <font>
        <sz val="11"/>
        <color theme="1"/>
        <name val="Calibri"/>
        <scheme val="minor"/>
      </font>
    </dxf>
  </rfmt>
  <rfmt sheetId="2" sqref="H1" start="0" length="0">
    <dxf>
      <font>
        <sz val="11"/>
        <color theme="1"/>
        <name val="Calibri"/>
        <scheme val="minor"/>
      </font>
    </dxf>
  </rfmt>
  <rfmt sheetId="2" sqref="I1" start="0" length="0">
    <dxf>
      <font>
        <sz val="11"/>
        <color theme="1"/>
        <name val="Calibri"/>
        <scheme val="minor"/>
      </font>
    </dxf>
  </rfmt>
  <rfmt sheetId="2" sqref="J1" start="0" length="0">
    <dxf>
      <font>
        <sz val="11"/>
        <color theme="1"/>
        <name val="Calibri"/>
        <scheme val="minor"/>
      </font>
    </dxf>
  </rfmt>
  <rfmt sheetId="2" sqref="A2" start="0" length="0">
    <dxf>
      <font>
        <sz val="11"/>
        <color theme="1"/>
        <name val="Calibri"/>
        <scheme val="minor"/>
      </font>
    </dxf>
  </rfmt>
  <rfmt sheetId="2" sqref="B2" start="0" length="0">
    <dxf>
      <font>
        <sz val="11"/>
        <color theme="1"/>
        <name val="Calibri"/>
        <scheme val="minor"/>
      </font>
    </dxf>
  </rfmt>
  <rfmt sheetId="2" sqref="C2" start="0" length="0">
    <dxf>
      <font>
        <sz val="11"/>
        <color theme="1"/>
        <name val="Calibri"/>
        <scheme val="minor"/>
      </font>
    </dxf>
  </rfmt>
  <rfmt sheetId="2" sqref="D2" start="0" length="0">
    <dxf>
      <font>
        <sz val="11"/>
        <color theme="1"/>
        <name val="Calibri"/>
        <scheme val="minor"/>
      </font>
    </dxf>
  </rfmt>
  <rfmt sheetId="2" sqref="E2" start="0" length="0">
    <dxf>
      <font>
        <sz val="11"/>
        <color theme="1"/>
        <name val="Calibri"/>
        <scheme val="minor"/>
      </font>
    </dxf>
  </rfmt>
  <rfmt sheetId="2" sqref="F2" start="0" length="0">
    <dxf>
      <font>
        <sz val="11"/>
        <color theme="1"/>
        <name val="Calibri"/>
        <scheme val="minor"/>
      </font>
    </dxf>
  </rfmt>
  <rfmt sheetId="2" sqref="G2" start="0" length="0">
    <dxf>
      <font>
        <sz val="11"/>
        <color theme="1"/>
        <name val="Calibri"/>
        <scheme val="minor"/>
      </font>
    </dxf>
  </rfmt>
  <rfmt sheetId="2" sqref="H2" start="0" length="0">
    <dxf>
      <font>
        <sz val="11"/>
        <color theme="1"/>
        <name val="Calibri"/>
        <scheme val="minor"/>
      </font>
    </dxf>
  </rfmt>
  <rfmt sheetId="2" sqref="I2" start="0" length="0">
    <dxf>
      <font>
        <sz val="11"/>
        <color theme="1"/>
        <name val="Calibri"/>
        <scheme val="minor"/>
      </font>
    </dxf>
  </rfmt>
  <rfmt sheetId="2" sqref="J2" start="0" length="0">
    <dxf>
      <font>
        <sz val="11"/>
        <color theme="1"/>
        <name val="Calibri"/>
        <scheme val="minor"/>
      </font>
    </dxf>
  </rfmt>
  <rfmt sheetId="2" sqref="A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B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C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D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E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F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G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H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I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J3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A4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B4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C4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D4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E4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</dxf>
  </rfmt>
  <rfmt sheetId="2" sqref="F4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G4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</dxf>
  </rfmt>
  <rfmt sheetId="2" sqref="H4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</dxf>
  </rfmt>
  <rfmt sheetId="2" sqref="I4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J4" start="0" length="0">
    <dxf>
      <font>
        <b val="0"/>
        <sz val="11"/>
        <color theme="1"/>
        <name val="Calibri"/>
        <scheme val="minor"/>
      </font>
      <alignment horizontal="general" vertical="bottom" readingOrder="0"/>
    </dxf>
  </rfmt>
  <rfmt sheetId="2" sqref="A5" start="0" length="0">
    <dxf>
      <font>
        <sz val="11"/>
        <color theme="1"/>
        <name val="Calibri"/>
        <scheme val="minor"/>
      </font>
    </dxf>
  </rfmt>
  <rfmt sheetId="2" sqref="B5" start="0" length="0">
    <dxf>
      <font>
        <sz val="11"/>
        <color theme="1"/>
        <name val="Calibri"/>
        <scheme val="minor"/>
      </font>
    </dxf>
  </rfmt>
  <rfmt sheetId="2" sqref="C5" start="0" length="0">
    <dxf>
      <font>
        <sz val="11"/>
        <color theme="1"/>
        <name val="Calibri"/>
        <scheme val="minor"/>
      </font>
    </dxf>
  </rfmt>
  <rfmt sheetId="2" sqref="D5" start="0" length="0">
    <dxf>
      <font>
        <sz val="11"/>
        <color theme="1"/>
        <name val="Calibri"/>
        <scheme val="minor"/>
      </font>
    </dxf>
  </rfmt>
  <rfmt sheetId="2" sqref="E5" start="0" length="0">
    <dxf>
      <font>
        <sz val="11"/>
        <color theme="1"/>
        <name val="Calibri"/>
        <scheme val="minor"/>
      </font>
    </dxf>
  </rfmt>
  <rfmt sheetId="2" sqref="F5" start="0" length="0">
    <dxf>
      <font>
        <sz val="11"/>
        <color theme="1"/>
        <name val="Calibri"/>
        <scheme val="minor"/>
      </font>
    </dxf>
  </rfmt>
  <rfmt sheetId="2" sqref="G5" start="0" length="0">
    <dxf>
      <font>
        <sz val="11"/>
        <color theme="1"/>
        <name val="Calibri"/>
        <scheme val="minor"/>
      </font>
    </dxf>
  </rfmt>
  <rfmt sheetId="2" sqref="H5" start="0" length="0">
    <dxf>
      <font>
        <sz val="11"/>
        <color theme="1"/>
        <name val="Calibri"/>
        <scheme val="minor"/>
      </font>
    </dxf>
  </rfmt>
  <rfmt sheetId="2" sqref="I5" start="0" length="0">
    <dxf>
      <font>
        <sz val="11"/>
        <color theme="1"/>
        <name val="Calibri"/>
        <scheme val="minor"/>
      </font>
    </dxf>
  </rfmt>
  <rfmt sheetId="2" sqref="J5" start="0" length="0">
    <dxf>
      <font>
        <sz val="11"/>
        <color theme="1"/>
        <name val="Calibri"/>
        <scheme val="minor"/>
      </font>
    </dxf>
  </rfmt>
  <rfmt sheetId="2" sqref="A6" start="0" length="0">
    <dxf>
      <font>
        <sz val="11"/>
        <color theme="1"/>
        <name val="Calibri"/>
        <scheme val="minor"/>
      </font>
      <alignment horizontal="general" vertical="bottom" wrapText="0" mergeCell="0" readingOrder="0"/>
    </dxf>
  </rfmt>
  <rfmt sheetId="2" sqref="B6" start="0" length="0">
    <dxf>
      <alignment horizontal="general" vertical="bottom" wrapText="0" mergeCell="0" readingOrder="0"/>
    </dxf>
  </rfmt>
  <rfmt sheetId="2" sqref="C6" start="0" length="0">
    <dxf>
      <alignment horizontal="general" vertical="bottom" wrapText="0" mergeCell="0" readingOrder="0"/>
    </dxf>
  </rfmt>
  <rfmt sheetId="2" sqref="D6" start="0" length="0">
    <dxf>
      <alignment horizontal="general" vertical="bottom" wrapText="0" mergeCell="0" readingOrder="0"/>
    </dxf>
  </rfmt>
  <rfmt sheetId="2" sqref="E6" start="0" length="0">
    <dxf>
      <alignment horizontal="general" vertical="bottom" wrapText="0" mergeCell="0" readingOrder="0"/>
    </dxf>
  </rfmt>
  <rfmt sheetId="2" sqref="F6" start="0" length="0">
    <dxf>
      <alignment horizontal="general" vertical="bottom" wrapText="0" mergeCell="0" readingOrder="0"/>
    </dxf>
  </rfmt>
  <rfmt sheetId="2" sqref="G6" start="0" length="0">
    <dxf>
      <alignment horizontal="general" vertical="bottom" wrapText="0" mergeCell="0" readingOrder="0"/>
    </dxf>
  </rfmt>
  <rfmt sheetId="2" sqref="H6" start="0" length="0">
    <dxf>
      <alignment horizontal="general" vertical="bottom" wrapText="0" mergeCell="0" readingOrder="0"/>
    </dxf>
  </rfmt>
  <rfmt sheetId="2" sqref="I6" start="0" length="0">
    <dxf>
      <font>
        <sz val="11"/>
        <color theme="1"/>
        <name val="Calibri"/>
        <scheme val="minor"/>
      </font>
      <alignment horizontal="general" vertical="bottom" wrapText="0" readingOrder="0"/>
    </dxf>
  </rfmt>
  <rfmt sheetId="2" sqref="J6" start="0" length="0">
    <dxf>
      <font>
        <sz val="11"/>
        <color theme="1"/>
        <name val="Calibri"/>
        <scheme val="minor"/>
      </font>
      <alignment horizontal="general" vertical="bottom" wrapText="0" readingOrder="0"/>
    </dxf>
  </rfmt>
  <rfmt sheetId="2" sqref="A7" start="0" length="0">
    <dxf>
      <font>
        <sz val="11"/>
        <color theme="1"/>
        <name val="Calibri"/>
        <scheme val="minor"/>
      </font>
      <alignment horizontal="general" vertical="bottom" wrapText="0" mergeCell="0" readingOrder="0"/>
    </dxf>
  </rfmt>
  <rfmt sheetId="2" sqref="B7" start="0" length="0">
    <dxf>
      <alignment horizontal="general" vertical="bottom" wrapText="0" mergeCell="0" readingOrder="0"/>
    </dxf>
  </rfmt>
  <rfmt sheetId="2" sqref="C7" start="0" length="0">
    <dxf>
      <alignment horizontal="general" vertical="bottom" wrapText="0" mergeCell="0" readingOrder="0"/>
    </dxf>
  </rfmt>
  <rfmt sheetId="2" sqref="D7" start="0" length="0">
    <dxf>
      <alignment horizontal="general" vertical="bottom" wrapText="0" mergeCell="0" readingOrder="0"/>
    </dxf>
  </rfmt>
  <rfmt sheetId="2" sqref="E7" start="0" length="0">
    <dxf>
      <alignment horizontal="general" vertical="bottom" wrapText="0" mergeCell="0" readingOrder="0"/>
    </dxf>
  </rfmt>
  <rfmt sheetId="2" sqref="F7" start="0" length="0">
    <dxf>
      <alignment horizontal="general" vertical="bottom" wrapText="0" mergeCell="0" readingOrder="0"/>
    </dxf>
  </rfmt>
  <rfmt sheetId="2" sqref="G7" start="0" length="0">
    <dxf>
      <alignment horizontal="general" vertical="bottom" wrapText="0" mergeCell="0" readingOrder="0"/>
    </dxf>
  </rfmt>
  <rfmt sheetId="2" sqref="A8" start="0" length="0">
    <dxf>
      <font>
        <sz val="11"/>
        <color theme="1"/>
        <name val="Calibri"/>
        <scheme val="minor"/>
      </font>
      <alignment horizontal="general" vertical="bottom" wrapText="0" mergeCell="0" readingOrder="0"/>
    </dxf>
  </rfmt>
  <rfmt sheetId="2" sqref="B8" start="0" length="0">
    <dxf>
      <alignment horizontal="general" vertical="bottom" wrapText="0" mergeCell="0" readingOrder="0"/>
    </dxf>
  </rfmt>
  <rfmt sheetId="2" sqref="C8" start="0" length="0">
    <dxf>
      <alignment horizontal="general" vertical="bottom" wrapText="0" mergeCell="0" readingOrder="0"/>
    </dxf>
  </rfmt>
  <rfmt sheetId="2" sqref="D8" start="0" length="0">
    <dxf>
      <alignment horizontal="general" vertical="bottom" wrapText="0" mergeCell="0" readingOrder="0"/>
    </dxf>
  </rfmt>
  <rfmt sheetId="2" sqref="E8" start="0" length="0">
    <dxf>
      <alignment horizontal="general" vertical="bottom" wrapText="0" mergeCell="0" readingOrder="0"/>
    </dxf>
  </rfmt>
  <rfmt sheetId="2" sqref="F8" start="0" length="0">
    <dxf>
      <alignment horizontal="general" vertical="bottom" wrapText="0" mergeCell="0" readingOrder="0"/>
    </dxf>
  </rfmt>
  <rfmt sheetId="2" sqref="G8" start="0" length="0">
    <dxf>
      <alignment horizontal="general" vertical="bottom" wrapText="0" mergeCell="0" readingOrder="0"/>
    </dxf>
  </rfmt>
  <rfmt sheetId="2" sqref="A9" start="0" length="0">
    <dxf>
      <font>
        <sz val="11"/>
        <color theme="1"/>
        <name val="Calibri"/>
        <scheme val="minor"/>
      </font>
      <alignment horizontal="general" vertical="bottom" wrapText="0" mergeCell="0" readingOrder="0"/>
    </dxf>
  </rfmt>
  <rfmt sheetId="2" sqref="B9" start="0" length="0">
    <dxf>
      <alignment horizontal="general" vertical="bottom" wrapText="0" mergeCell="0" readingOrder="0"/>
    </dxf>
  </rfmt>
  <rfmt sheetId="2" sqref="C9" start="0" length="0">
    <dxf>
      <alignment horizontal="general" vertical="bottom" wrapText="0" mergeCell="0" readingOrder="0"/>
    </dxf>
  </rfmt>
  <rfmt sheetId="2" sqref="D9" start="0" length="0">
    <dxf>
      <alignment horizontal="general" vertical="bottom" wrapText="0" mergeCell="0" readingOrder="0"/>
    </dxf>
  </rfmt>
  <rfmt sheetId="2" sqref="E9" start="0" length="0">
    <dxf>
      <alignment horizontal="general" vertical="bottom" wrapText="0" mergeCell="0" readingOrder="0"/>
    </dxf>
  </rfmt>
  <rfmt sheetId="2" sqref="F9" start="0" length="0">
    <dxf>
      <alignment horizontal="general" vertical="bottom" wrapText="0" mergeCell="0" readingOrder="0"/>
    </dxf>
  </rfmt>
  <rfmt sheetId="2" sqref="G9" start="0" length="0">
    <dxf>
      <alignment horizontal="general" vertical="bottom" wrapText="0" mergeCell="0" readingOrder="0"/>
    </dxf>
  </rfmt>
  <rfmt sheetId="2" sqref="A10" start="0" length="0">
    <dxf>
      <font>
        <sz val="11"/>
        <color theme="1"/>
        <name val="Calibri"/>
        <scheme val="minor"/>
      </font>
      <alignment horizontal="general" vertical="bottom" wrapText="0" mergeCell="0" readingOrder="0"/>
    </dxf>
  </rfmt>
  <rfmt sheetId="2" sqref="B10" start="0" length="0">
    <dxf>
      <alignment horizontal="general" vertical="bottom" wrapText="0" mergeCell="0" readingOrder="0"/>
    </dxf>
  </rfmt>
  <rfmt sheetId="2" sqref="C10" start="0" length="0">
    <dxf>
      <alignment horizontal="general" vertical="bottom" wrapText="0" mergeCell="0" readingOrder="0"/>
    </dxf>
  </rfmt>
  <rfmt sheetId="2" sqref="D10" start="0" length="0">
    <dxf>
      <alignment horizontal="general" vertical="bottom" wrapText="0" mergeCell="0" readingOrder="0"/>
    </dxf>
  </rfmt>
  <rfmt sheetId="2" sqref="E10" start="0" length="0">
    <dxf>
      <alignment horizontal="general" vertical="bottom" wrapText="0" mergeCell="0" readingOrder="0"/>
    </dxf>
  </rfmt>
  <rfmt sheetId="2" sqref="F10" start="0" length="0">
    <dxf>
      <alignment horizontal="general" vertical="bottom" wrapText="0" mergeCell="0" readingOrder="0"/>
    </dxf>
  </rfmt>
  <rfmt sheetId="2" sqref="G10" start="0" length="0">
    <dxf>
      <alignment horizontal="general" vertical="bottom" wrapText="0" mergeCell="0" readingOrder="0"/>
    </dxf>
  </rfmt>
  <rfmt sheetId="2" sqref="A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B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C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D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E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F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G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H11" start="0" length="0">
    <dxf>
      <font>
        <sz val="11"/>
        <color theme="1"/>
        <name val="Calibri"/>
        <scheme val="minor"/>
      </font>
      <alignment vertical="bottom" wrapText="0" readingOrder="0"/>
    </dxf>
  </rfmt>
  <rfmt sheetId="2" sqref="I11" start="0" length="0">
    <dxf>
      <font>
        <sz val="11"/>
        <color theme="1"/>
        <name val="Calibri"/>
        <scheme val="minor"/>
      </font>
    </dxf>
  </rfmt>
  <rfmt sheetId="2" sqref="J11" start="0" length="0">
    <dxf>
      <font>
        <sz val="11"/>
        <color theme="1"/>
        <name val="Calibri"/>
        <scheme val="minor"/>
      </font>
    </dxf>
  </rfmt>
  <rfmt sheetId="2" sqref="A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B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C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D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E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F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G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H12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A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B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C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D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E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F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G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H13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A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B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C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D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E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F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G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H14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A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B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C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D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E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F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G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H15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E16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F16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E17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fmt sheetId="2" sqref="F17" start="0" length="0">
    <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outline="0">
        <left/>
        <right/>
        <top/>
        <bottom/>
      </border>
    </dxf>
  </rfmt>
  <rcc rId="96" sId="2">
    <oc r="A1" t="inlineStr">
      <is>
        <t>Управление Федерального казначейства по Томской области</t>
      </is>
    </oc>
    <nc r="A1"/>
  </rcc>
  <rcc rId="97" sId="2">
    <oc r="A2" t="inlineStr">
      <is>
        <t>(наименование органа, организующего исполнение бюджета)</t>
      </is>
    </oc>
    <nc r="A2"/>
  </rcc>
  <rcc rId="98" sId="2">
    <oc r="A4" t="inlineStr">
      <is>
        <t xml:space="preserve"> на 01.03.2021 г.</t>
      </is>
    </oc>
    <nc r="A4"/>
  </rcc>
  <rcc rId="99" sId="2">
    <oc r="A5" t="inlineStr">
      <is>
        <t>Дата печати 01.03.2021 (14:20:08)</t>
      </is>
    </oc>
    <nc r="A5"/>
  </rcc>
  <rcc rId="100" sId="2">
    <oc r="A7" t="inlineStr">
      <is>
        <t>Бюджет: Областной бюджет</t>
      </is>
    </oc>
    <nc r="A7"/>
  </rcc>
  <rcc rId="101" sId="2">
    <oc r="A8" t="inlineStr">
      <is>
        <t>Тип бланка расходов: Смета, Фонды, ПНО</t>
      </is>
    </oc>
    <nc r="A8"/>
  </rcc>
  <rcc rId="102" sId="2">
    <oc r="A9" t="inlineStr">
      <is>
        <t>КЦСР: **W*******</t>
      </is>
    </oc>
    <nc r="A9"/>
  </rcc>
  <rcc rId="103" sId="2">
    <oc r="A11" t="inlineStr">
      <is>
        <t>руб.</t>
      </is>
    </oc>
    <nc r="A11"/>
  </rcc>
  <rcc rId="104" sId="2">
    <oc r="A12" t="inlineStr">
      <is>
        <t>КЦСР</t>
      </is>
    </oc>
    <nc r="A12"/>
  </rcc>
  <rcc rId="105" sId="2">
    <oc r="B12" t="inlineStr">
      <is>
        <t>Наименование КЦСР</t>
      </is>
    </oc>
    <nc r="B12"/>
  </rcc>
  <rcc rId="106" sId="2">
    <oc r="C12" t="inlineStr">
      <is>
        <t>Доп. ЭК</t>
      </is>
    </oc>
    <nc r="C12"/>
  </rcc>
  <rcc rId="107" sId="2">
    <oc r="D12" t="inlineStr">
      <is>
        <t>Наименование Доп. ЭК</t>
      </is>
    </oc>
    <nc r="D12"/>
  </rcc>
  <rcc rId="108" sId="2">
    <oc r="E12" t="inlineStr">
      <is>
        <t>Ассигнования 2021 год</t>
      </is>
    </oc>
    <nc r="E12"/>
  </rcc>
  <rcc rId="109" sId="2">
    <oc r="F12" t="inlineStr">
      <is>
        <t>Всего выбытий (бух.уч.)</t>
      </is>
    </oc>
    <nc r="F12"/>
  </rcc>
  <rcc rId="110" sId="2">
    <oc r="G12" t="inlineStr">
      <is>
        <t>Ассигнования 2022 год</t>
      </is>
    </oc>
    <nc r="G12"/>
  </rcc>
  <rcc rId="111" sId="2">
    <oc r="H12" t="inlineStr">
      <is>
        <t>Ассигнования 2023 год</t>
      </is>
    </oc>
    <nc r="H12"/>
  </rcc>
  <rcc rId="112" sId="2">
    <oc r="A13" t="inlineStr">
      <is>
        <t>18WR100000</t>
      </is>
    </oc>
    <nc r="A13"/>
  </rcc>
  <rcc rId="113" sId="2">
    <oc r="B13" t="inlineStr">
      <is>
        <t>Региональный проект "Дорожная сеть"</t>
      </is>
    </oc>
    <nc r="B13"/>
  </rcc>
  <rcc rId="114" sId="2">
    <oc r="E13">
      <v>3762994800</v>
    </oc>
    <nc r="E13"/>
  </rcc>
  <rcc rId="115" sId="2">
    <oc r="F13">
      <v>342198968.45999998</v>
    </oc>
    <nc r="F13"/>
  </rcc>
  <rcc rId="116" sId="2">
    <oc r="G13">
      <v>4361196100</v>
    </oc>
    <nc r="G13"/>
  </rcc>
  <rcc rId="117" sId="2">
    <oc r="H13">
      <v>5271513200</v>
    </oc>
    <nc r="H13"/>
  </rcc>
  <rcc rId="118" sId="2">
    <oc r="A14" t="inlineStr">
      <is>
        <t>18WR153930</t>
      </is>
    </oc>
    <nc r="A14"/>
  </rcc>
  <rcc rId="119" sId="2">
    <oc r="B14" t="inlineStr">
      <is>
        <t>Финансовое обеспечение дорожной деятельности в рамках реализации национального проекта "Безопасные и качественные автомобильные дороги"</t>
      </is>
    </oc>
    <nc r="B14"/>
  </rcc>
  <rcc rId="120" sId="2">
    <oc r="C14" t="inlineStr">
      <is>
        <t>04000</t>
      </is>
    </oc>
    <nc r="C14"/>
  </rcc>
  <rcc rId="121" sId="2">
    <oc r="D14" t="inlineStr">
      <is>
        <t>Расходы, курируемые заместителем Губернатора Томской области по промышленной политике</t>
      </is>
    </oc>
    <nc r="D14"/>
  </rcc>
  <rcc rId="122" sId="2">
    <oc r="E14">
      <v>3422994800</v>
    </oc>
    <nc r="E14"/>
  </rcc>
  <rcc rId="123" sId="2">
    <oc r="F14">
      <v>342198968.45999998</v>
    </oc>
    <nc r="F14"/>
  </rcc>
  <rcc rId="124" sId="2">
    <oc r="G14">
      <v>4361196100</v>
    </oc>
    <nc r="G14"/>
  </rcc>
  <rcc rId="125" sId="2">
    <oc r="H14">
      <v>5271513200</v>
    </oc>
    <nc r="H14"/>
  </rcc>
  <rcc rId="126" sId="2">
    <oc r="A15" t="inlineStr">
      <is>
        <t>18WR153930</t>
      </is>
    </oc>
    <nc r="A15"/>
  </rcc>
  <rcc rId="127" sId="2">
    <oc r="B15" t="inlineStr">
      <is>
        <t>Финансовое обеспечение дорожной деятельности в рамках реализации национального проекта "Безопасные и качественные автомобильные дороги"</t>
      </is>
    </oc>
    <nc r="B15"/>
  </rcc>
  <rcc rId="128" sId="2">
    <oc r="C15" t="inlineStr">
      <is>
        <t>04024</t>
      </is>
    </oc>
    <nc r="C15"/>
  </rcc>
  <rcc rId="129" sId="2">
    <oc r="D15" t="inlineStr">
      <is>
        <t>Бюджетные ассигнования за счет иных межбюджетных трансфертов, полученных из федерального бюджета</t>
      </is>
    </oc>
    <nc r="D15"/>
  </rcc>
  <rcc rId="130" sId="2">
    <oc r="E15">
      <v>340000000</v>
    </oc>
    <nc r="E15"/>
  </rcc>
  <rcc rId="131" sId="2">
    <oc r="F15">
      <v>0</v>
    </oc>
    <nc r="F15"/>
  </rcc>
  <rcc rId="132" sId="2">
    <oc r="G15">
      <v>0</v>
    </oc>
    <nc r="G15"/>
  </rcc>
  <rcc rId="133" sId="2">
    <oc r="H15">
      <v>0</v>
    </oc>
    <nc r="H15"/>
  </rcc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8DBC8541-9868-41A7-9A9F-A27FC80CBA37}" action="delete"/>
  <rdn rId="0" localSheetId="1" customView="1" name="Z_8DBC8541_9868_41A7_9A9F_A27FC80CBA37_.wvu.PrintArea" hidden="1" oldHidden="1">
    <formula>Лист1!$A$1:$V$200</formula>
    <oldFormula>Лист1!$A$1:$V$200</oldFormula>
  </rdn>
  <rdn rId="0" localSheetId="1" customView="1" name="Z_8DBC8541_9868_41A7_9A9F_A27FC80CBA37_.wvu.PrintTitles" hidden="1" oldHidden="1">
    <formula>Лист1!$4:$7</formula>
    <oldFormula>Лист1!$4:$7</oldFormula>
  </rdn>
  <rdn rId="0" localSheetId="1" customView="1" name="Z_8DBC8541_9868_41A7_9A9F_A27FC80CBA37_.wvu.FilterData" hidden="1" oldHidden="1">
    <formula>Лист1!$A$4:$V$200</formula>
    <oldFormula>Лист1!$A$4:$V$200</oldFormula>
  </rdn>
  <rcv guid="{8DBC8541-9868-41A7-9A9F-A27FC80CBA37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fmt sheetId="1" sqref="I18">
    <dxf>
      <fill>
        <patternFill patternType="solid">
          <bgColor rgb="FFFFFF00"/>
        </patternFill>
      </fill>
    </dxf>
  </rfmt>
  <rfmt sheetId="1" sqref="I19">
    <dxf>
      <fill>
        <patternFill patternType="solid">
          <bgColor rgb="FFFFFF00"/>
        </patternFill>
      </fill>
    </dxf>
  </rfmt>
  <rfmt sheetId="1" sqref="I20">
    <dxf>
      <fill>
        <patternFill patternType="solid">
          <bgColor rgb="FFFFFF00"/>
        </patternFill>
      </fill>
    </dxf>
  </rfmt>
  <rfmt sheetId="1" sqref="I21">
    <dxf>
      <fill>
        <patternFill patternType="solid">
          <bgColor rgb="FFFFFF00"/>
        </patternFill>
      </fill>
    </dxf>
  </rfmt>
  <rfmt sheetId="1" sqref="I22">
    <dxf>
      <fill>
        <patternFill patternType="solid">
          <bgColor rgb="FFFFFF00"/>
        </patternFill>
      </fill>
    </dxf>
  </rfmt>
  <rfmt sheetId="1" sqref="I23">
    <dxf>
      <fill>
        <patternFill patternType="solid">
          <bgColor rgb="FFFFFF00"/>
        </patternFill>
      </fill>
    </dxf>
  </rfmt>
  <rfmt sheetId="1" sqref="I24">
    <dxf>
      <fill>
        <patternFill patternType="solid">
          <bgColor rgb="FFFFFF00"/>
        </patternFill>
      </fill>
    </dxf>
  </rfmt>
  <rfmt sheetId="1" sqref="I25">
    <dxf>
      <fill>
        <patternFill patternType="solid">
          <bgColor rgb="FFFFFF00"/>
        </patternFill>
      </fill>
    </dxf>
  </rfmt>
  <rcc rId="27" sId="1" numFmtId="4">
    <oc r="I28">
      <v>3698.1</v>
    </oc>
    <nc r="I28"/>
  </rcc>
  <rcv guid="{FE09AB06-1ECE-4486-BCA1-E9D85830708B}" action="delete"/>
  <rdn rId="0" localSheetId="1" customView="1" name="Z_FE09AB06_1ECE_4486_BCA1_E9D85830708B_.wvu.PrintArea" hidden="1" oldHidden="1">
    <formula>Лист1!$A$1:$V$200</formula>
    <oldFormula>Лист1!$A$1:$V$200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Лист1!$A$4:$V$200</formula>
    <oldFormula>Лист1!$A$4:$V$200</oldFormula>
  </rdn>
  <rcv guid="{FE09AB06-1ECE-4486-BCA1-E9D85830708B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fmt sheetId="1" sqref="E18:E25 I20:I25">
    <dxf>
      <fill>
        <patternFill>
          <bgColor theme="0"/>
        </patternFill>
      </fill>
    </dxf>
  </rfmt>
  <rfmt sheetId="1" sqref="I18:I19 Q18 U20:U21 Q20:Q21">
    <dxf>
      <fill>
        <patternFill>
          <bgColor theme="0"/>
        </patternFill>
      </fill>
    </dxf>
  </rfmt>
  <rfmt sheetId="1" sqref="Q22:Q24 U22:U23">
    <dxf>
      <fill>
        <patternFill>
          <bgColor theme="0"/>
        </patternFill>
      </fill>
    </dxf>
  </rfmt>
  <rfmt sheetId="1" sqref="E30">
    <dxf>
      <fill>
        <patternFill>
          <bgColor theme="0"/>
        </patternFill>
      </fill>
    </dxf>
  </rfmt>
  <rfmt sheetId="1" sqref="E61">
    <dxf>
      <fill>
        <patternFill>
          <bgColor theme="0"/>
        </patternFill>
      </fill>
    </dxf>
  </rfmt>
  <rfmt sheetId="1" sqref="E76">
    <dxf>
      <fill>
        <patternFill>
          <bgColor theme="0"/>
        </patternFill>
      </fill>
    </dxf>
  </rfmt>
  <rfmt sheetId="1" sqref="I117 Q114 E114 E117 E125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dn rId="0" localSheetId="2" customView="1" name="Z_FE09AB06_1ECE_4486_BCA1_E9D85830708B_.wvu.FilterData" hidden="1" oldHidden="1">
    <formula>Лист2!$A$12:$H$15</formula>
  </rdn>
  <rcv guid="{FE09AB06-1ECE-4486-BCA1-E9D85830708B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fmt sheetId="1" sqref="B171">
    <dxf>
      <fill>
        <patternFill patternType="solid">
          <bgColor rgb="FFFFFF00"/>
        </patternFill>
      </fill>
    </dxf>
  </rfmt>
  <rcv guid="{8DBC8541-9868-41A7-9A9F-A27FC80CBA37}" action="delete"/>
  <rdn rId="0" localSheetId="1" customView="1" name="Z_8DBC8541_9868_41A7_9A9F_A27FC80CBA37_.wvu.PrintArea" hidden="1" oldHidden="1">
    <formula>Лист1!$A$1:$V$200</formula>
    <oldFormula>Лист1!$A$1:$V$200</oldFormula>
  </rdn>
  <rdn rId="0" localSheetId="1" customView="1" name="Z_8DBC8541_9868_41A7_9A9F_A27FC80CBA37_.wvu.PrintTitles" hidden="1" oldHidden="1">
    <formula>Лист1!$4:$7</formula>
    <oldFormula>Лист1!$4:$7</oldFormula>
  </rdn>
  <rdn rId="0" localSheetId="1" customView="1" name="Z_8DBC8541_9868_41A7_9A9F_A27FC80CBA37_.wvu.FilterData" hidden="1" oldHidden="1">
    <formula>Лист1!$A$4:$V$200</formula>
    <oldFormula>Лист1!$A$4:$V$200</oldFormula>
  </rdn>
  <rcv guid="{8DBC8541-9868-41A7-9A9F-A27FC80CBA37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E124">
    <dxf>
      <fill>
        <patternFill patternType="solid">
          <bgColor rgb="FFFFFF00"/>
        </patternFill>
      </fill>
    </dxf>
  </rfmt>
  <rcc rId="26" sId="1" numFmtId="4">
    <oc r="I124">
      <v>3644.2</v>
    </oc>
    <nc r="I124">
      <v>2182.1</v>
    </nc>
  </rcc>
</revisions>
</file>

<file path=xl/revisions/revisionLog1311.xml><?xml version="1.0" encoding="utf-8"?>
<revisions xmlns="http://schemas.openxmlformats.org/spreadsheetml/2006/main" xmlns:r="http://schemas.openxmlformats.org/officeDocument/2006/relationships">
  <rfmt sheetId="1" sqref="Q114">
    <dxf>
      <fill>
        <patternFill patternType="solid">
          <bgColor rgb="FFFFFF00"/>
        </patternFill>
      </fill>
    </dxf>
  </rfmt>
  <rcc rId="58" sId="1" numFmtId="4">
    <oc r="Q114">
      <v>21030</v>
    </oc>
    <nc r="Q114">
      <v>24746.2</v>
    </nc>
  </rcc>
  <rcc rId="59" sId="1" numFmtId="4">
    <oc r="Q139">
      <v>4070</v>
    </oc>
    <nc r="Q139">
      <v>4026.3</v>
    </nc>
  </rcc>
  <rcc rId="60" sId="1" numFmtId="4">
    <oc r="U114">
      <v>5380</v>
    </oc>
    <nc r="U114">
      <v>13166.2</v>
    </nc>
  </rcc>
  <rfmt sheetId="1" sqref="U23">
    <dxf>
      <fill>
        <patternFill patternType="solid">
          <bgColor rgb="FFFFFF00"/>
        </patternFill>
      </fill>
    </dxf>
  </rfmt>
  <rcc rId="61" sId="1" numFmtId="4">
    <oc r="U20">
      <v>447.6</v>
    </oc>
    <nc r="U20">
      <v>478.7</v>
    </nc>
  </rcc>
  <rcc rId="62" sId="1" numFmtId="4">
    <oc r="U22">
      <v>7389.7</v>
    </oc>
    <nc r="U22">
      <v>8215</v>
    </nc>
  </rcc>
  <rcc rId="63" sId="1" numFmtId="4">
    <oc r="U21">
      <v>1439</v>
    </oc>
    <nc r="U21">
      <v>439</v>
    </nc>
  </rcc>
  <rfmt sheetId="1" sqref="U20">
    <dxf>
      <fill>
        <patternFill patternType="solid">
          <bgColor rgb="FFFFFF00"/>
        </patternFill>
      </fill>
    </dxf>
  </rfmt>
  <rfmt sheetId="1" sqref="U22">
    <dxf>
      <fill>
        <patternFill patternType="solid">
          <bgColor rgb="FFFFFF00"/>
        </patternFill>
      </fill>
    </dxf>
  </rfmt>
  <rfmt sheetId="1" sqref="U21">
    <dxf>
      <fill>
        <patternFill patternType="solid">
          <bgColor rgb="FFFFFF00"/>
        </patternFill>
      </fill>
    </dxf>
  </rfmt>
  <rcc rId="64" sId="1" numFmtId="4">
    <oc r="U24">
      <v>160.4</v>
    </oc>
    <nc r="U24">
      <v>0</v>
    </nc>
  </rcc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12" sId="1" numFmtId="4">
    <oc r="I24">
      <v>155.4</v>
    </oc>
    <nc r="I24">
      <v>1258.9000000000001</v>
    </nc>
  </rcc>
  <rfmt sheetId="1" sqref="E24">
    <dxf>
      <fill>
        <patternFill>
          <bgColor rgb="FFFFFF00"/>
        </patternFill>
      </fill>
    </dxf>
  </rfmt>
  <rfmt sheetId="1" sqref="E23">
    <dxf>
      <fill>
        <patternFill>
          <bgColor rgb="FFFFFF00"/>
        </patternFill>
      </fill>
    </dxf>
  </rfmt>
  <rfmt sheetId="1" sqref="E20">
    <dxf>
      <fill>
        <patternFill>
          <bgColor rgb="FFFFFF00"/>
        </patternFill>
      </fill>
    </dxf>
  </rfmt>
  <rfmt sheetId="1" sqref="E22">
    <dxf>
      <fill>
        <patternFill>
          <bgColor rgb="FFFFFF00"/>
        </patternFill>
      </fill>
    </dxf>
  </rfmt>
  <rcc rId="13" sId="1" numFmtId="4">
    <oc r="I22">
      <v>9448.9</v>
    </oc>
    <nc r="I22">
      <v>11380.5</v>
    </nc>
  </rcc>
  <rfmt sheetId="1" sqref="E18">
    <dxf>
      <fill>
        <patternFill>
          <bgColor rgb="FFFFFF00"/>
        </patternFill>
      </fill>
    </dxf>
  </rfmt>
  <rcc rId="14" sId="1" numFmtId="4">
    <oc r="I18">
      <v>171.1</v>
    </oc>
    <nc r="I18">
      <v>176.1</v>
    </nc>
  </rcc>
  <rcc rId="15" sId="1" numFmtId="4">
    <oc r="M22">
      <v>501</v>
    </oc>
    <nc r="M22">
      <v>4443.8</v>
    </nc>
  </rcc>
  <rfmt sheetId="1" sqref="E19">
    <dxf>
      <fill>
        <patternFill>
          <bgColor rgb="FFFFFF00"/>
        </patternFill>
      </fill>
    </dxf>
  </rfmt>
  <rcc rId="16" sId="1" numFmtId="4">
    <oc r="I21">
      <v>1974</v>
    </oc>
    <nc r="I21">
      <v>864</v>
    </nc>
  </rcc>
  <rfmt sheetId="1" sqref="E21 E25">
    <dxf>
      <fill>
        <patternFill>
          <bgColor rgb="FFFFFF00"/>
        </patternFill>
      </fill>
    </dxf>
  </rfmt>
  <rcc rId="17" sId="1" numFmtId="4">
    <nc r="I30">
      <v>2018.6</v>
    </nc>
  </rcc>
  <rfmt sheetId="1" sqref="E30">
    <dxf>
      <fill>
        <patternFill>
          <bgColor rgb="FFFFFF00"/>
        </patternFill>
      </fill>
    </dxf>
  </rfmt>
  <rfmt sheetId="1" sqref="E61">
    <dxf>
      <fill>
        <patternFill>
          <bgColor rgb="FFFFFF00"/>
        </patternFill>
      </fill>
    </dxf>
  </rfmt>
  <rcc rId="18" sId="1" numFmtId="4">
    <nc r="I61">
      <v>5300</v>
    </nc>
  </rcc>
  <rfmt sheetId="1" sqref="E75">
    <dxf>
      <fill>
        <patternFill>
          <bgColor rgb="FFFFFF00"/>
        </patternFill>
      </fill>
    </dxf>
  </rfmt>
  <rfmt sheetId="1" sqref="E113">
    <dxf>
      <fill>
        <patternFill patternType="solid">
          <bgColor rgb="FFFFFF00"/>
        </patternFill>
      </fill>
    </dxf>
  </rfmt>
  <rcc rId="19" sId="1" numFmtId="4">
    <oc r="I113">
      <v>32701.1</v>
    </oc>
    <nc r="I113">
      <v>25181.200000000001</v>
    </nc>
  </rcc>
  <rcc rId="20" sId="1" numFmtId="4">
    <nc r="M113">
      <v>141.9</v>
    </nc>
  </rcc>
  <rfmt sheetId="1" sqref="E138">
    <dxf>
      <fill>
        <patternFill patternType="solid">
          <bgColor rgb="FFFFFF00"/>
        </patternFill>
      </fill>
    </dxf>
  </rfmt>
  <rfmt sheetId="1" sqref="E142">
    <dxf>
      <fill>
        <patternFill patternType="solid">
          <bgColor rgb="FFFFFF00"/>
        </patternFill>
      </fill>
    </dxf>
  </rfmt>
  <rfmt sheetId="1" sqref="E156">
    <dxf>
      <fill>
        <patternFill>
          <bgColor rgb="FFFFFF00"/>
        </patternFill>
      </fill>
    </dxf>
  </rfmt>
  <rcc rId="21" sId="1" numFmtId="4">
    <oc r="I156">
      <v>4128.8999999999996</v>
    </oc>
    <nc r="I156">
      <v>2128.9</v>
    </nc>
  </rcc>
  <rfmt sheetId="1" sqref="E169">
    <dxf>
      <fill>
        <patternFill>
          <bgColor rgb="FFFFFF00"/>
        </patternFill>
      </fill>
    </dxf>
  </rfmt>
  <rfmt sheetId="1" sqref="E116">
    <dxf>
      <fill>
        <patternFill patternType="solid">
          <bgColor rgb="FFFFFF00"/>
        </patternFill>
      </fill>
    </dxf>
  </rfmt>
  <rfmt sheetId="1" sqref="I116">
    <dxf>
      <fill>
        <patternFill patternType="solid">
          <bgColor rgb="FFFFFF00"/>
        </patternFill>
      </fill>
    </dxf>
  </rfmt>
  <rcc rId="22" sId="1" numFmtId="4">
    <oc r="I114">
      <v>249649.5</v>
    </oc>
    <nc r="I114">
      <v>207558.39999999999</v>
    </nc>
  </rcc>
  <rdn rId="0" localSheetId="1" customView="1" name="Z_FE09AB06_1ECE_4486_BCA1_E9D85830708B_.wvu.PrintArea" hidden="1" oldHidden="1">
    <formula>Лист1!$A$1:$V$200</formula>
  </rdn>
  <rdn rId="0" localSheetId="1" customView="1" name="Z_FE09AB06_1ECE_4486_BCA1_E9D85830708B_.wvu.PrintTitles" hidden="1" oldHidden="1">
    <formula>Лист1!$4:$7</formula>
  </rdn>
  <rdn rId="0" localSheetId="1" customView="1" name="Z_FE09AB06_1ECE_4486_BCA1_E9D85830708B_.wvu.FilterData" hidden="1" oldHidden="1">
    <formula>Лист1!$A$4:$V$200</formula>
  </rdn>
  <rcv guid="{FE09AB06-1ECE-4486-BCA1-E9D85830708B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fmt sheetId="1" sqref="Q18">
    <dxf>
      <fill>
        <patternFill patternType="solid">
          <bgColor rgb="FFFFFF00"/>
        </patternFill>
      </fill>
    </dxf>
  </rfmt>
  <rcc rId="50" sId="1" numFmtId="4">
    <oc r="Q23">
      <v>179.7</v>
    </oc>
    <nc r="Q23">
      <v>183.4</v>
    </nc>
  </rcc>
  <rfmt sheetId="1" sqref="Q23">
    <dxf>
      <fill>
        <patternFill patternType="solid">
          <bgColor rgb="FFFFFF00"/>
        </patternFill>
      </fill>
    </dxf>
  </rfmt>
  <rcc rId="51" sId="1" numFmtId="4">
    <oc r="Q24">
      <v>160.4</v>
    </oc>
    <nc r="Q24">
      <v>386.7</v>
    </nc>
  </rcc>
  <rfmt sheetId="1" sqref="Q24">
    <dxf>
      <fill>
        <patternFill patternType="solid">
          <bgColor rgb="FFFFFF00"/>
        </patternFill>
      </fill>
    </dxf>
  </rfmt>
  <rcc rId="52" sId="1" numFmtId="4">
    <oc r="Q22">
      <v>9039.6</v>
    </oc>
    <nc r="Q22">
      <v>8070.4</v>
    </nc>
  </rcc>
  <rfmt sheetId="1" sqref="Q22">
    <dxf>
      <fill>
        <patternFill patternType="solid">
          <bgColor rgb="FFFFFF00"/>
        </patternFill>
      </fill>
    </dxf>
  </rfmt>
  <rcc rId="53" sId="1" numFmtId="4">
    <oc r="Q20">
      <v>447.6</v>
    </oc>
    <nc r="Q20">
      <v>478.7</v>
    </nc>
  </rcc>
  <rfmt sheetId="1" sqref="Q20">
    <dxf>
      <fill>
        <patternFill patternType="solid">
          <bgColor rgb="FFFFFF00"/>
        </patternFill>
      </fill>
    </dxf>
  </rfmt>
  <rcc rId="54" sId="1" numFmtId="4">
    <oc r="Q21">
      <v>1439</v>
    </oc>
    <nc r="Q21">
      <v>499</v>
    </nc>
  </rcc>
  <rfmt sheetId="1" sqref="Q21">
    <dxf>
      <fill>
        <patternFill patternType="solid">
          <bgColor rgb="FFFFFF0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fmt sheetId="1" sqref="E157">
    <dxf>
      <fill>
        <patternFill>
          <bgColor theme="0"/>
        </patternFill>
      </fill>
    </dxf>
  </rfmt>
  <rfmt sheetId="1" sqref="E170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fmt sheetId="1" sqref="F10:V15">
    <dxf>
      <fill>
        <patternFill patternType="none">
          <bgColor auto="1"/>
        </patternFill>
      </fill>
    </dxf>
  </rfmt>
  <rfmt sheetId="1" sqref="B10:B16">
    <dxf>
      <fill>
        <patternFill patternType="none">
          <bgColor auto="1"/>
        </patternFill>
      </fill>
    </dxf>
  </rfmt>
  <rfmt sheetId="1" sqref="G18:V24">
    <dxf>
      <fill>
        <patternFill patternType="none">
          <bgColor auto="1"/>
        </patternFill>
      </fill>
    </dxf>
  </rfmt>
  <rfmt sheetId="1" sqref="G25:V37">
    <dxf>
      <fill>
        <patternFill patternType="none">
          <bgColor auto="1"/>
        </patternFill>
      </fill>
    </dxf>
  </rfmt>
  <rfmt sheetId="1" sqref="F32">
    <dxf>
      <fill>
        <patternFill patternType="none">
          <bgColor auto="1"/>
        </patternFill>
      </fill>
    </dxf>
  </rfmt>
  <rfmt sheetId="1" sqref="F41:V55">
    <dxf>
      <fill>
        <patternFill patternType="none">
          <bgColor auto="1"/>
        </patternFill>
      </fill>
    </dxf>
  </rfmt>
  <rfmt sheetId="1" sqref="F59:V88">
    <dxf>
      <fill>
        <patternFill patternType="none">
          <bgColor auto="1"/>
        </patternFill>
      </fill>
    </dxf>
  </rfmt>
  <rfmt sheetId="1" sqref="F92:K99">
    <dxf>
      <fill>
        <patternFill patternType="none">
          <bgColor auto="1"/>
        </patternFill>
      </fill>
    </dxf>
  </rfmt>
  <rfmt sheetId="1" sqref="F102:H106">
    <dxf>
      <fill>
        <patternFill patternType="none">
          <bgColor auto="1"/>
        </patternFill>
      </fill>
    </dxf>
  </rfmt>
  <rfmt sheetId="1" sqref="F109:H109">
    <dxf>
      <fill>
        <patternFill patternType="none">
          <bgColor auto="1"/>
        </patternFill>
      </fill>
    </dxf>
  </rfmt>
  <rfmt sheetId="1" sqref="F111:S124">
    <dxf>
      <fill>
        <patternFill patternType="none">
          <bgColor auto="1"/>
        </patternFill>
      </fill>
    </dxf>
  </rfmt>
  <rfmt sheetId="1" sqref="F128:F130">
    <dxf>
      <fill>
        <patternFill patternType="none">
          <bgColor auto="1"/>
        </patternFill>
      </fill>
    </dxf>
  </rfmt>
  <rfmt sheetId="1" sqref="F135:H138">
    <dxf>
      <fill>
        <patternFill patternType="none">
          <bgColor auto="1"/>
        </patternFill>
      </fill>
    </dxf>
  </rfmt>
  <rfmt sheetId="1" sqref="F142">
    <dxf>
      <fill>
        <patternFill patternType="none">
          <bgColor auto="1"/>
        </patternFill>
      </fill>
    </dxf>
  </rfmt>
  <rfmt sheetId="1" sqref="B171">
    <dxf>
      <fill>
        <patternFill patternType="none">
          <bgColor auto="1"/>
        </patternFill>
      </fill>
    </dxf>
  </rfmt>
  <rfmt sheetId="1" sqref="B26">
    <dxf>
      <fill>
        <patternFill patternType="none">
          <bgColor auto="1"/>
        </patternFill>
      </fill>
    </dxf>
  </rfmt>
  <rcc rId="7" sId="1">
    <oc r="B54" t="inlineStr">
      <is>
    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    </is>
    </oc>
    <nc r="B54" t="inlineStr">
      <is>
    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    </is>
    </nc>
  </rcc>
  <rcc rId="8" sId="1">
    <oc r="B15" t="inlineStr">
      <is>
    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    </is>
    </oc>
    <nc r="B15" t="inlineStr">
      <is>
    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    </is>
    </nc>
  </rcc>
  <rcv guid="{8DBC8541-9868-41A7-9A9F-A27FC80CBA37}" action="delete"/>
  <rdn rId="0" localSheetId="1" customView="1" name="Z_8DBC8541_9868_41A7_9A9F_A27FC80CBA37_.wvu.PrintArea" hidden="1" oldHidden="1">
    <formula>Лист1!$A$1:$V$200</formula>
    <oldFormula>Лист1!$A$1:$V$200</oldFormula>
  </rdn>
  <rdn rId="0" localSheetId="1" customView="1" name="Z_8DBC8541_9868_41A7_9A9F_A27FC80CBA37_.wvu.PrintTitles" hidden="1" oldHidden="1">
    <formula>Лист1!$4:$7</formula>
    <oldFormula>Лист1!$4:$7</oldFormula>
  </rdn>
  <rdn rId="0" localSheetId="1" customView="1" name="Z_8DBC8541_9868_41A7_9A9F_A27FC80CBA37_.wvu.FilterData" hidden="1" oldHidden="1">
    <formula>Лист1!$A$4:$V$200</formula>
    <oldFormula>Лист1!$A$4:$V$200</oldFormula>
  </rdn>
  <rcv guid="{8DBC8541-9868-41A7-9A9F-A27FC80CBA37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46" sId="1">
    <oc r="I57">
      <f>SUM(I59:I64)</f>
    </oc>
    <nc r="I57">
      <f>SUM(I59:I65)</f>
    </nc>
  </rcc>
  <rcv guid="{FE09AB06-1ECE-4486-BCA1-E9D85830708B}" action="delete"/>
  <rdn rId="0" localSheetId="1" customView="1" name="Z_FE09AB06_1ECE_4486_BCA1_E9D85830708B_.wvu.PrintArea" hidden="1" oldHidden="1">
    <formula>Лист1!$A$1:$V$201</formula>
    <oldFormula>Лист1!$A$1:$V$201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Лист1!$A$4:$V$201</formula>
    <oldFormula>Лист1!$A$4:$V$201</oldFormula>
  </rdn>
  <rcv guid="{FE09AB06-1ECE-4486-BCA1-E9D85830708B}" action="add"/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22"/>
  <sheetViews>
    <sheetView tabSelected="1" zoomScale="60" zoomScaleNormal="60" zoomScaleSheetLayoutView="75" workbookViewId="0">
      <pane xSplit="1" ySplit="7" topLeftCell="B53" activePane="bottomRight" state="frozen"/>
      <selection pane="topRight" activeCell="B1" sqref="B1"/>
      <selection pane="bottomLeft" activeCell="A8" sqref="A8"/>
      <selection pane="bottomRight" activeCell="I63" sqref="I63"/>
    </sheetView>
  </sheetViews>
  <sheetFormatPr defaultColWidth="8.85546875" defaultRowHeight="15"/>
  <cols>
    <col min="1" max="1" width="6.42578125" style="2" customWidth="1"/>
    <col min="2" max="2" width="56.42578125" style="12" customWidth="1"/>
    <col min="3" max="3" width="7.7109375" style="2" customWidth="1"/>
    <col min="4" max="4" width="38.7109375" style="2" customWidth="1"/>
    <col min="5" max="5" width="20.7109375" style="2" customWidth="1"/>
    <col min="6" max="6" width="18.5703125" style="2" customWidth="1"/>
    <col min="7" max="8" width="15.85546875" style="45" customWidth="1"/>
    <col min="9" max="12" width="14.85546875" style="45" customWidth="1"/>
    <col min="13" max="13" width="11.7109375" style="45" customWidth="1"/>
    <col min="14" max="14" width="16.85546875" style="2" customWidth="1"/>
    <col min="15" max="16" width="16.85546875" style="45" customWidth="1"/>
    <col min="17" max="17" width="14.85546875" style="45" customWidth="1"/>
    <col min="18" max="18" width="16.7109375" style="2" customWidth="1"/>
    <col min="19" max="20" width="16.7109375" style="45" customWidth="1"/>
    <col min="21" max="21" width="14.85546875" style="2" customWidth="1"/>
    <col min="22" max="22" width="8.85546875" style="2" customWidth="1"/>
    <col min="23" max="16384" width="8.85546875" style="2"/>
  </cols>
  <sheetData>
    <row r="1" spans="1:22" ht="15" customHeight="1">
      <c r="A1" s="73" t="s">
        <v>330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</row>
    <row r="2" spans="1:22" ht="37.5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</row>
    <row r="3" spans="1:22">
      <c r="E3" s="3"/>
      <c r="G3" s="67"/>
      <c r="T3" s="58"/>
      <c r="U3" s="66" t="s">
        <v>269</v>
      </c>
    </row>
    <row r="4" spans="1:22" ht="16.5" customHeight="1">
      <c r="A4" s="74" t="s">
        <v>0</v>
      </c>
      <c r="B4" s="77" t="s">
        <v>1</v>
      </c>
      <c r="C4" s="74" t="s">
        <v>2</v>
      </c>
      <c r="D4" s="74" t="s">
        <v>3</v>
      </c>
      <c r="E4" s="74" t="s">
        <v>4</v>
      </c>
      <c r="F4" s="85" t="s">
        <v>266</v>
      </c>
      <c r="G4" s="86"/>
      <c r="H4" s="86"/>
      <c r="I4" s="87"/>
      <c r="J4" s="85" t="s">
        <v>266</v>
      </c>
      <c r="K4" s="86"/>
      <c r="L4" s="86"/>
      <c r="M4" s="87"/>
      <c r="N4" s="85" t="s">
        <v>267</v>
      </c>
      <c r="O4" s="86"/>
      <c r="P4" s="86"/>
      <c r="Q4" s="87"/>
      <c r="R4" s="88" t="s">
        <v>268</v>
      </c>
      <c r="S4" s="88"/>
      <c r="T4" s="88"/>
      <c r="U4" s="88"/>
      <c r="V4" s="90" t="s">
        <v>329</v>
      </c>
    </row>
    <row r="5" spans="1:22" ht="16.5" customHeight="1">
      <c r="A5" s="75"/>
      <c r="B5" s="78"/>
      <c r="C5" s="75"/>
      <c r="D5" s="75"/>
      <c r="E5" s="80"/>
      <c r="F5" s="82" t="s">
        <v>327</v>
      </c>
      <c r="G5" s="83"/>
      <c r="H5" s="83"/>
      <c r="I5" s="84"/>
      <c r="J5" s="82" t="s">
        <v>5</v>
      </c>
      <c r="K5" s="83"/>
      <c r="L5" s="83"/>
      <c r="M5" s="84"/>
      <c r="N5" s="82" t="s">
        <v>327</v>
      </c>
      <c r="O5" s="83"/>
      <c r="P5" s="83"/>
      <c r="Q5" s="84"/>
      <c r="R5" s="89" t="s">
        <v>327</v>
      </c>
      <c r="S5" s="89"/>
      <c r="T5" s="89"/>
      <c r="U5" s="89"/>
      <c r="V5" s="91"/>
    </row>
    <row r="6" spans="1:22" ht="82.5">
      <c r="A6" s="76"/>
      <c r="B6" s="79"/>
      <c r="C6" s="76"/>
      <c r="D6" s="76"/>
      <c r="E6" s="81"/>
      <c r="F6" s="46" t="s">
        <v>6</v>
      </c>
      <c r="G6" s="38" t="s">
        <v>7</v>
      </c>
      <c r="H6" s="38" t="s">
        <v>8</v>
      </c>
      <c r="I6" s="38" t="s">
        <v>328</v>
      </c>
      <c r="J6" s="46" t="s">
        <v>6</v>
      </c>
      <c r="K6" s="38" t="s">
        <v>7</v>
      </c>
      <c r="L6" s="38" t="s">
        <v>8</v>
      </c>
      <c r="M6" s="38" t="s">
        <v>328</v>
      </c>
      <c r="N6" s="46" t="s">
        <v>6</v>
      </c>
      <c r="O6" s="38" t="s">
        <v>7</v>
      </c>
      <c r="P6" s="38" t="s">
        <v>8</v>
      </c>
      <c r="Q6" s="38" t="s">
        <v>325</v>
      </c>
      <c r="R6" s="46" t="s">
        <v>6</v>
      </c>
      <c r="S6" s="38" t="s">
        <v>7</v>
      </c>
      <c r="T6" s="38" t="s">
        <v>8</v>
      </c>
      <c r="U6" s="38" t="s">
        <v>325</v>
      </c>
      <c r="V6" s="92"/>
    </row>
    <row r="7" spans="1:22" ht="16.5">
      <c r="A7" s="39" t="s">
        <v>9</v>
      </c>
      <c r="B7" s="13">
        <v>2</v>
      </c>
      <c r="C7" s="4">
        <v>3</v>
      </c>
      <c r="D7" s="4">
        <v>4</v>
      </c>
      <c r="E7" s="4">
        <v>5</v>
      </c>
      <c r="F7" s="46">
        <v>6</v>
      </c>
      <c r="G7" s="38">
        <v>7</v>
      </c>
      <c r="H7" s="38">
        <v>8</v>
      </c>
      <c r="I7" s="38">
        <v>9</v>
      </c>
      <c r="J7" s="46">
        <v>10</v>
      </c>
      <c r="K7" s="38">
        <v>11</v>
      </c>
      <c r="L7" s="38">
        <v>12</v>
      </c>
      <c r="M7" s="38">
        <v>13</v>
      </c>
      <c r="N7" s="46">
        <v>14</v>
      </c>
      <c r="O7" s="38">
        <v>15</v>
      </c>
      <c r="P7" s="38">
        <v>16</v>
      </c>
      <c r="Q7" s="38">
        <v>17</v>
      </c>
      <c r="R7" s="46">
        <v>18</v>
      </c>
      <c r="S7" s="38">
        <v>19</v>
      </c>
      <c r="T7" s="38">
        <v>20</v>
      </c>
      <c r="U7" s="38">
        <v>21</v>
      </c>
      <c r="V7" s="38">
        <v>22</v>
      </c>
    </row>
    <row r="8" spans="1:22" ht="19.5">
      <c r="A8" s="40"/>
      <c r="B8" s="14" t="s">
        <v>10</v>
      </c>
      <c r="C8" s="4"/>
      <c r="D8" s="4"/>
      <c r="E8" s="4"/>
      <c r="F8" s="48">
        <f>G8+H8+I8</f>
        <v>16319696.300000001</v>
      </c>
      <c r="G8" s="48">
        <f>G9+G38+G56+G90+G111+G126+G140+G154+G171+G190+G195</f>
        <v>8121488.5</v>
      </c>
      <c r="H8" s="48">
        <f>H9+H38+H56+H90+H111+H126+H140+H154+H171+H190+H195</f>
        <v>7635059</v>
      </c>
      <c r="I8" s="48">
        <f>I9+I38+I56+I90+I111+I126+I140+I154+I171+I190+I195</f>
        <v>563148.80000000005</v>
      </c>
      <c r="J8" s="48">
        <f>K8+L8+M8</f>
        <v>787412.8</v>
      </c>
      <c r="K8" s="48">
        <f>K9+K38+K56+K90+K111+K126+K140+K154+K171+K190+K195</f>
        <v>476148.8</v>
      </c>
      <c r="L8" s="48">
        <f>L9+L38+L56+L90+L111+L126+L140+L154+L171+L190+L195</f>
        <v>306678.3</v>
      </c>
      <c r="M8" s="48">
        <f>M9+M38+M56+M90+M111+M126+M140+M154+M171+M190+M195</f>
        <v>4585.7</v>
      </c>
      <c r="N8" s="47">
        <f>O8+P8+Q8</f>
        <v>10964630.800000001</v>
      </c>
      <c r="O8" s="48">
        <f>O9+O38+O56+O90+O111+O126+O140+O154+O171+O190+O195</f>
        <v>6141259.2999999998</v>
      </c>
      <c r="P8" s="48">
        <f>P9+P38+P56+P90+P111+P126+P140+P154+P171+P190+P195</f>
        <v>4685769.4000000004</v>
      </c>
      <c r="Q8" s="48">
        <f>Q9+Q38+Q56+Q90+Q111+Q126+Q140+Q154+Q171+Q190+Q195</f>
        <v>137602.1</v>
      </c>
      <c r="R8" s="47">
        <f>S8+T8+U8</f>
        <v>11758773.5</v>
      </c>
      <c r="S8" s="48">
        <f>S9+S38+S56+S90+S111+S126+S140+S154+S171+S190+S195</f>
        <v>6296603.7000000002</v>
      </c>
      <c r="T8" s="48">
        <f>T9+T38+T56+T90+T111+T126+T140+T154+T171+T190+T195</f>
        <v>5340504.5999999996</v>
      </c>
      <c r="U8" s="48">
        <f>U9+U38+U56+U90+U111+U126+U140+U154+U171+U190+U195</f>
        <v>121665.2</v>
      </c>
      <c r="V8" s="60">
        <f>J8/F8</f>
        <v>4.8000000000000001E-2</v>
      </c>
    </row>
    <row r="9" spans="1:22" ht="18.75">
      <c r="A9" s="41">
        <v>1</v>
      </c>
      <c r="B9" s="21" t="s">
        <v>11</v>
      </c>
      <c r="C9" s="1" t="s">
        <v>12</v>
      </c>
      <c r="D9" s="1" t="s">
        <v>12</v>
      </c>
      <c r="E9" s="1" t="s">
        <v>12</v>
      </c>
      <c r="F9" s="49">
        <f t="shared" ref="F9:F42" si="0">G9+H9+I9</f>
        <v>4378669.0999999996</v>
      </c>
      <c r="G9" s="49">
        <f>G10+G16+G26+G33</f>
        <v>1966487.4</v>
      </c>
      <c r="H9" s="49">
        <f>H10+H16+H26+H33</f>
        <v>2379445.7999999998</v>
      </c>
      <c r="I9" s="49">
        <f>I10+I16+I26+I33</f>
        <v>32735.9</v>
      </c>
      <c r="J9" s="49">
        <f t="shared" ref="J9:J10" si="1">K9+L9+M9</f>
        <v>330292.40000000002</v>
      </c>
      <c r="K9" s="49">
        <f>K10+K16+K26+K33</f>
        <v>98621.2</v>
      </c>
      <c r="L9" s="49">
        <f>L10+L16+L26+L33</f>
        <v>227227.4</v>
      </c>
      <c r="M9" s="49">
        <f>M10+M16+M26+M33</f>
        <v>4443.8</v>
      </c>
      <c r="N9" s="49">
        <f t="shared" ref="N9:N10" si="2">O9+P9+Q9</f>
        <v>2261611.2000000002</v>
      </c>
      <c r="O9" s="49">
        <f>O10+O16+O26+O33</f>
        <v>392812.9</v>
      </c>
      <c r="P9" s="49">
        <f>P10+P16+P26+P33</f>
        <v>1859038.1</v>
      </c>
      <c r="Q9" s="49">
        <f>Q10+Q16+Q26+Q33</f>
        <v>9760.2000000000007</v>
      </c>
      <c r="R9" s="49">
        <f t="shared" ref="R9:R10" si="3">S9+T9+U9</f>
        <v>1987232.1</v>
      </c>
      <c r="S9" s="49">
        <f>S10+S16+S26+S33</f>
        <v>198546.6</v>
      </c>
      <c r="T9" s="49">
        <f>T10+T16+T26+T33</f>
        <v>1779373.1</v>
      </c>
      <c r="U9" s="49">
        <f>U10+U16+U26+U33</f>
        <v>9312.4</v>
      </c>
      <c r="V9" s="61">
        <f t="shared" ref="V9:V42" si="4">J9/F9</f>
        <v>7.4999999999999997E-2</v>
      </c>
    </row>
    <row r="10" spans="1:22" ht="33">
      <c r="A10" s="36" t="s">
        <v>13</v>
      </c>
      <c r="B10" s="15" t="s">
        <v>14</v>
      </c>
      <c r="C10" s="25" t="s">
        <v>12</v>
      </c>
      <c r="D10" s="25" t="s">
        <v>12</v>
      </c>
      <c r="E10" s="25" t="s">
        <v>12</v>
      </c>
      <c r="F10" s="52">
        <f t="shared" si="0"/>
        <v>90723.3</v>
      </c>
      <c r="G10" s="52">
        <f>SUM(G12:G15)</f>
        <v>38999.1</v>
      </c>
      <c r="H10" s="52">
        <f>SUM(H12:H15)</f>
        <v>51724.2</v>
      </c>
      <c r="I10" s="52">
        <f>SUM(I12:I15)</f>
        <v>0</v>
      </c>
      <c r="J10" s="52">
        <f t="shared" si="1"/>
        <v>0</v>
      </c>
      <c r="K10" s="52">
        <f>SUM(K12:K15)</f>
        <v>0</v>
      </c>
      <c r="L10" s="52">
        <f>SUM(L12:L15)</f>
        <v>0</v>
      </c>
      <c r="M10" s="52">
        <f>SUM(M12:M15)</f>
        <v>0</v>
      </c>
      <c r="N10" s="52">
        <f t="shared" si="2"/>
        <v>289.7</v>
      </c>
      <c r="O10" s="52">
        <f>SUM(O12:O15)</f>
        <v>0</v>
      </c>
      <c r="P10" s="52">
        <f>SUM(P12:P15)</f>
        <v>289.7</v>
      </c>
      <c r="Q10" s="52">
        <f>SUM(Q12:Q15)</f>
        <v>0</v>
      </c>
      <c r="R10" s="52">
        <f t="shared" si="3"/>
        <v>289.7</v>
      </c>
      <c r="S10" s="52">
        <f>SUM(S12:S15)</f>
        <v>0</v>
      </c>
      <c r="T10" s="52">
        <f>SUM(T12:T15)</f>
        <v>289.7</v>
      </c>
      <c r="U10" s="52">
        <f>SUM(U12:U15)</f>
        <v>0</v>
      </c>
      <c r="V10" s="65">
        <f t="shared" si="4"/>
        <v>0</v>
      </c>
    </row>
    <row r="11" spans="1:22" ht="18.75">
      <c r="A11" s="36"/>
      <c r="B11" s="16" t="s">
        <v>15</v>
      </c>
      <c r="C11" s="27"/>
      <c r="D11" s="27"/>
      <c r="E11" s="27"/>
      <c r="F11" s="52"/>
      <c r="G11" s="68"/>
      <c r="H11" s="68"/>
      <c r="I11" s="68"/>
      <c r="J11" s="52"/>
      <c r="K11" s="68"/>
      <c r="L11" s="68"/>
      <c r="M11" s="68"/>
      <c r="N11" s="52"/>
      <c r="O11" s="68"/>
      <c r="P11" s="68"/>
      <c r="Q11" s="68"/>
      <c r="R11" s="52"/>
      <c r="S11" s="68"/>
      <c r="T11" s="68"/>
      <c r="U11" s="68"/>
      <c r="V11" s="69"/>
    </row>
    <row r="12" spans="1:22" ht="81" customHeight="1">
      <c r="A12" s="36"/>
      <c r="B12" s="17" t="s">
        <v>18</v>
      </c>
      <c r="C12" s="27">
        <v>811</v>
      </c>
      <c r="D12" s="29" t="s">
        <v>17</v>
      </c>
      <c r="E12" s="27" t="s">
        <v>244</v>
      </c>
      <c r="F12" s="52">
        <f t="shared" si="0"/>
        <v>289.60000000000002</v>
      </c>
      <c r="G12" s="68"/>
      <c r="H12" s="68">
        <v>289.60000000000002</v>
      </c>
      <c r="I12" s="68"/>
      <c r="J12" s="52">
        <f t="shared" ref="J12:J16" si="5">K12+L12+M12</f>
        <v>0</v>
      </c>
      <c r="K12" s="68"/>
      <c r="L12" s="68"/>
      <c r="M12" s="68"/>
      <c r="N12" s="52">
        <f>O12+P12+Q12</f>
        <v>289.7</v>
      </c>
      <c r="O12" s="68"/>
      <c r="P12" s="68">
        <v>289.7</v>
      </c>
      <c r="Q12" s="68"/>
      <c r="R12" s="52">
        <f>S12+T12+U12</f>
        <v>289.7</v>
      </c>
      <c r="S12" s="68"/>
      <c r="T12" s="68">
        <v>289.7</v>
      </c>
      <c r="U12" s="68"/>
      <c r="V12" s="69">
        <f t="shared" si="4"/>
        <v>0</v>
      </c>
    </row>
    <row r="13" spans="1:22" ht="33">
      <c r="A13" s="36"/>
      <c r="B13" s="17" t="s">
        <v>300</v>
      </c>
      <c r="C13" s="27">
        <v>821</v>
      </c>
      <c r="D13" s="29" t="s">
        <v>19</v>
      </c>
      <c r="E13" s="27" t="s">
        <v>260</v>
      </c>
      <c r="F13" s="52">
        <f t="shared" si="0"/>
        <v>8.3000000000000007</v>
      </c>
      <c r="G13" s="68">
        <v>8.3000000000000007</v>
      </c>
      <c r="H13" s="68"/>
      <c r="I13" s="68"/>
      <c r="J13" s="52">
        <f t="shared" si="5"/>
        <v>0</v>
      </c>
      <c r="K13" s="68"/>
      <c r="L13" s="68"/>
      <c r="M13" s="68"/>
      <c r="N13" s="52">
        <f t="shared" ref="N13:N16" si="6">O13+P13+Q13</f>
        <v>0</v>
      </c>
      <c r="O13" s="68"/>
      <c r="P13" s="68"/>
      <c r="Q13" s="68"/>
      <c r="R13" s="52">
        <f t="shared" ref="R13:R16" si="7">S13+T13+U13</f>
        <v>0</v>
      </c>
      <c r="S13" s="68"/>
      <c r="T13" s="68"/>
      <c r="U13" s="68"/>
      <c r="V13" s="69">
        <f t="shared" si="4"/>
        <v>0</v>
      </c>
    </row>
    <row r="14" spans="1:22" ht="76.5" customHeight="1">
      <c r="A14" s="36"/>
      <c r="B14" s="17" t="s">
        <v>301</v>
      </c>
      <c r="C14" s="27">
        <v>821</v>
      </c>
      <c r="D14" s="29" t="s">
        <v>19</v>
      </c>
      <c r="E14" s="27" t="s">
        <v>254</v>
      </c>
      <c r="F14" s="52">
        <f t="shared" si="0"/>
        <v>37400</v>
      </c>
      <c r="G14" s="68">
        <v>37400</v>
      </c>
      <c r="H14" s="68"/>
      <c r="I14" s="68"/>
      <c r="J14" s="52">
        <f t="shared" si="5"/>
        <v>0</v>
      </c>
      <c r="K14" s="68"/>
      <c r="L14" s="68"/>
      <c r="M14" s="68"/>
      <c r="N14" s="52">
        <f t="shared" si="6"/>
        <v>0</v>
      </c>
      <c r="O14" s="68"/>
      <c r="P14" s="68"/>
      <c r="Q14" s="68"/>
      <c r="R14" s="52">
        <f t="shared" si="7"/>
        <v>0</v>
      </c>
      <c r="S14" s="68"/>
      <c r="T14" s="68"/>
      <c r="U14" s="68"/>
      <c r="V14" s="69">
        <f t="shared" si="4"/>
        <v>0</v>
      </c>
    </row>
    <row r="15" spans="1:22" ht="188.25" customHeight="1">
      <c r="A15" s="36"/>
      <c r="B15" s="17" t="s">
        <v>333</v>
      </c>
      <c r="C15" s="27">
        <v>821</v>
      </c>
      <c r="D15" s="29" t="s">
        <v>19</v>
      </c>
      <c r="E15" s="27" t="s">
        <v>195</v>
      </c>
      <c r="F15" s="52">
        <f t="shared" si="0"/>
        <v>53025.4</v>
      </c>
      <c r="G15" s="68">
        <v>1590.8</v>
      </c>
      <c r="H15" s="68">
        <v>51434.6</v>
      </c>
      <c r="I15" s="68"/>
      <c r="J15" s="52">
        <f t="shared" si="5"/>
        <v>0</v>
      </c>
      <c r="K15" s="68"/>
      <c r="L15" s="68"/>
      <c r="M15" s="68"/>
      <c r="N15" s="52">
        <f t="shared" si="6"/>
        <v>0</v>
      </c>
      <c r="O15" s="68"/>
      <c r="P15" s="68"/>
      <c r="Q15" s="68"/>
      <c r="R15" s="52">
        <f t="shared" si="7"/>
        <v>0</v>
      </c>
      <c r="S15" s="68"/>
      <c r="T15" s="68"/>
      <c r="U15" s="68"/>
      <c r="V15" s="69">
        <f t="shared" si="4"/>
        <v>0</v>
      </c>
    </row>
    <row r="16" spans="1:22" ht="33">
      <c r="A16" s="39" t="s">
        <v>21</v>
      </c>
      <c r="B16" s="15" t="s">
        <v>22</v>
      </c>
      <c r="C16" s="6" t="s">
        <v>12</v>
      </c>
      <c r="D16" s="6" t="s">
        <v>12</v>
      </c>
      <c r="E16" s="6" t="s">
        <v>12</v>
      </c>
      <c r="F16" s="50">
        <f t="shared" si="0"/>
        <v>451059.20000000001</v>
      </c>
      <c r="G16" s="50">
        <f t="shared" ref="G16:H16" si="8">SUM(G18:G25)</f>
        <v>171203.4</v>
      </c>
      <c r="H16" s="50">
        <f t="shared" si="8"/>
        <v>249138.5</v>
      </c>
      <c r="I16" s="50">
        <f t="shared" ref="I16" si="9">SUM(I18:I25)</f>
        <v>30717.3</v>
      </c>
      <c r="J16" s="50">
        <f t="shared" si="5"/>
        <v>20799</v>
      </c>
      <c r="K16" s="50">
        <f t="shared" ref="K16:M16" si="10">SUM(K18:K25)</f>
        <v>16355.2</v>
      </c>
      <c r="L16" s="50">
        <f t="shared" si="10"/>
        <v>0</v>
      </c>
      <c r="M16" s="50">
        <f t="shared" si="10"/>
        <v>4443.8</v>
      </c>
      <c r="N16" s="52">
        <f t="shared" si="6"/>
        <v>208614.9</v>
      </c>
      <c r="O16" s="50">
        <f t="shared" ref="O16:T16" si="11">SUM(O18:O25)</f>
        <v>96642.8</v>
      </c>
      <c r="P16" s="50">
        <f t="shared" si="11"/>
        <v>102211.9</v>
      </c>
      <c r="Q16" s="50">
        <f t="shared" si="11"/>
        <v>9760.2000000000007</v>
      </c>
      <c r="R16" s="52">
        <f t="shared" si="7"/>
        <v>133052.9</v>
      </c>
      <c r="S16" s="50">
        <f t="shared" si="11"/>
        <v>94389.3</v>
      </c>
      <c r="T16" s="50">
        <f t="shared" si="11"/>
        <v>29351.200000000001</v>
      </c>
      <c r="U16" s="50">
        <f t="shared" ref="U16" si="12">SUM(U18:U25)</f>
        <v>9312.4</v>
      </c>
      <c r="V16" s="62">
        <f t="shared" si="4"/>
        <v>4.5999999999999999E-2</v>
      </c>
    </row>
    <row r="17" spans="1:22" ht="18.75">
      <c r="A17" s="42"/>
      <c r="B17" s="26" t="s">
        <v>15</v>
      </c>
      <c r="C17" s="27"/>
      <c r="D17" s="27"/>
      <c r="E17" s="27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62"/>
    </row>
    <row r="18" spans="1:22" ht="59.25" customHeight="1">
      <c r="A18" s="42"/>
      <c r="B18" s="30" t="s">
        <v>23</v>
      </c>
      <c r="C18" s="27">
        <v>813</v>
      </c>
      <c r="D18" s="29" t="s">
        <v>24</v>
      </c>
      <c r="E18" s="27" t="s">
        <v>167</v>
      </c>
      <c r="F18" s="50">
        <f t="shared" si="0"/>
        <v>25109.5</v>
      </c>
      <c r="G18" s="68">
        <v>748.1</v>
      </c>
      <c r="H18" s="68">
        <v>24185.3</v>
      </c>
      <c r="I18" s="51">
        <v>176.1</v>
      </c>
      <c r="J18" s="52">
        <f t="shared" ref="J18:J26" si="13">K18+L18+M18</f>
        <v>0</v>
      </c>
      <c r="K18" s="68"/>
      <c r="L18" s="68"/>
      <c r="M18" s="68"/>
      <c r="N18" s="52">
        <f t="shared" ref="N18:N26" si="14">O18+P18+Q18</f>
        <v>6331.4</v>
      </c>
      <c r="O18" s="68">
        <v>185.7</v>
      </c>
      <c r="P18" s="68">
        <v>6003.7</v>
      </c>
      <c r="Q18" s="51">
        <v>142</v>
      </c>
      <c r="R18" s="52">
        <f t="shared" ref="R18:R26" si="15">S18+T18+U18</f>
        <v>6191.1</v>
      </c>
      <c r="S18" s="68">
        <v>185.7</v>
      </c>
      <c r="T18" s="68">
        <v>6005.4</v>
      </c>
      <c r="U18" s="68"/>
      <c r="V18" s="69">
        <f t="shared" si="4"/>
        <v>0</v>
      </c>
    </row>
    <row r="19" spans="1:22" ht="39" customHeight="1">
      <c r="A19" s="42"/>
      <c r="B19" s="30" t="s">
        <v>135</v>
      </c>
      <c r="C19" s="27">
        <v>821</v>
      </c>
      <c r="D19" s="29" t="s">
        <v>19</v>
      </c>
      <c r="E19" s="27" t="s">
        <v>236</v>
      </c>
      <c r="F19" s="50">
        <f t="shared" si="0"/>
        <v>50000</v>
      </c>
      <c r="G19" s="68">
        <v>35000</v>
      </c>
      <c r="H19" s="68"/>
      <c r="I19" s="51">
        <v>15000</v>
      </c>
      <c r="J19" s="52">
        <f t="shared" si="13"/>
        <v>0</v>
      </c>
      <c r="K19" s="68"/>
      <c r="L19" s="68"/>
      <c r="M19" s="68"/>
      <c r="N19" s="52">
        <f t="shared" si="14"/>
        <v>0</v>
      </c>
      <c r="O19" s="68"/>
      <c r="P19" s="68"/>
      <c r="Q19" s="68"/>
      <c r="R19" s="52">
        <f t="shared" si="15"/>
        <v>0</v>
      </c>
      <c r="S19" s="68"/>
      <c r="T19" s="68"/>
      <c r="U19" s="68"/>
      <c r="V19" s="69">
        <f t="shared" si="4"/>
        <v>0</v>
      </c>
    </row>
    <row r="20" spans="1:22" ht="83.25" customHeight="1">
      <c r="A20" s="42"/>
      <c r="B20" s="30" t="s">
        <v>218</v>
      </c>
      <c r="C20" s="27">
        <v>813</v>
      </c>
      <c r="D20" s="29" t="s">
        <v>24</v>
      </c>
      <c r="E20" s="27" t="s">
        <v>217</v>
      </c>
      <c r="F20" s="50">
        <f t="shared" si="0"/>
        <v>46058.7</v>
      </c>
      <c r="G20" s="68">
        <v>45000</v>
      </c>
      <c r="H20" s="68"/>
      <c r="I20" s="51">
        <v>1058.7</v>
      </c>
      <c r="J20" s="52">
        <f t="shared" si="13"/>
        <v>11508.6</v>
      </c>
      <c r="K20" s="68">
        <v>11508.6</v>
      </c>
      <c r="L20" s="68"/>
      <c r="M20" s="68"/>
      <c r="N20" s="52">
        <f t="shared" si="14"/>
        <v>10478.700000000001</v>
      </c>
      <c r="O20" s="68">
        <v>10000</v>
      </c>
      <c r="P20" s="68"/>
      <c r="Q20" s="51">
        <v>478.7</v>
      </c>
      <c r="R20" s="52">
        <f t="shared" si="15"/>
        <v>10478.700000000001</v>
      </c>
      <c r="S20" s="68">
        <v>10000</v>
      </c>
      <c r="T20" s="68"/>
      <c r="U20" s="51">
        <v>478.7</v>
      </c>
      <c r="V20" s="69">
        <f t="shared" si="4"/>
        <v>0.25</v>
      </c>
    </row>
    <row r="21" spans="1:22" ht="118.5" customHeight="1">
      <c r="A21" s="42"/>
      <c r="B21" s="30" t="s">
        <v>25</v>
      </c>
      <c r="C21" s="27">
        <v>813</v>
      </c>
      <c r="D21" s="29" t="s">
        <v>24</v>
      </c>
      <c r="E21" s="27" t="s">
        <v>220</v>
      </c>
      <c r="F21" s="50">
        <f t="shared" si="0"/>
        <v>9864</v>
      </c>
      <c r="G21" s="68">
        <v>9000</v>
      </c>
      <c r="H21" s="68"/>
      <c r="I21" s="51">
        <v>864</v>
      </c>
      <c r="J21" s="52">
        <f t="shared" si="13"/>
        <v>0</v>
      </c>
      <c r="K21" s="68"/>
      <c r="L21" s="68"/>
      <c r="M21" s="68"/>
      <c r="N21" s="52">
        <f t="shared" si="14"/>
        <v>9499</v>
      </c>
      <c r="O21" s="68">
        <v>9000</v>
      </c>
      <c r="P21" s="68"/>
      <c r="Q21" s="51">
        <v>499</v>
      </c>
      <c r="R21" s="52">
        <f t="shared" si="15"/>
        <v>9439</v>
      </c>
      <c r="S21" s="68">
        <v>9000</v>
      </c>
      <c r="T21" s="68"/>
      <c r="U21" s="51">
        <v>439</v>
      </c>
      <c r="V21" s="69">
        <f t="shared" si="4"/>
        <v>0</v>
      </c>
    </row>
    <row r="22" spans="1:22" ht="49.5">
      <c r="A22" s="42"/>
      <c r="B22" s="30" t="s">
        <v>26</v>
      </c>
      <c r="C22" s="27">
        <v>813</v>
      </c>
      <c r="D22" s="29" t="s">
        <v>24</v>
      </c>
      <c r="E22" s="27" t="s">
        <v>219</v>
      </c>
      <c r="F22" s="50">
        <f t="shared" si="0"/>
        <v>83027.399999999994</v>
      </c>
      <c r="G22" s="68">
        <v>71646.899999999994</v>
      </c>
      <c r="H22" s="68"/>
      <c r="I22" s="51">
        <v>11380.5</v>
      </c>
      <c r="J22" s="52">
        <f t="shared" si="13"/>
        <v>9290.4</v>
      </c>
      <c r="K22" s="68">
        <v>4846.6000000000004</v>
      </c>
      <c r="L22" s="68"/>
      <c r="M22" s="68">
        <v>4443.8</v>
      </c>
      <c r="N22" s="52">
        <f t="shared" si="14"/>
        <v>79717.3</v>
      </c>
      <c r="O22" s="68">
        <v>71646.899999999994</v>
      </c>
      <c r="P22" s="68"/>
      <c r="Q22" s="51">
        <v>8070.4</v>
      </c>
      <c r="R22" s="52">
        <f t="shared" si="15"/>
        <v>79861.899999999994</v>
      </c>
      <c r="S22" s="68">
        <v>71646.899999999994</v>
      </c>
      <c r="T22" s="68"/>
      <c r="U22" s="51">
        <v>8215</v>
      </c>
      <c r="V22" s="69">
        <f t="shared" si="4"/>
        <v>0.112</v>
      </c>
    </row>
    <row r="23" spans="1:22" ht="87.75" customHeight="1">
      <c r="A23" s="42"/>
      <c r="B23" s="30" t="s">
        <v>163</v>
      </c>
      <c r="C23" s="27">
        <v>813</v>
      </c>
      <c r="D23" s="29" t="s">
        <v>24</v>
      </c>
      <c r="E23" s="27" t="s">
        <v>164</v>
      </c>
      <c r="F23" s="50">
        <f t="shared" si="0"/>
        <v>7997.6</v>
      </c>
      <c r="G23" s="68">
        <v>3000</v>
      </c>
      <c r="H23" s="68">
        <v>4815.6000000000004</v>
      </c>
      <c r="I23" s="51">
        <v>182</v>
      </c>
      <c r="J23" s="52">
        <f t="shared" si="13"/>
        <v>0</v>
      </c>
      <c r="K23" s="68"/>
      <c r="L23" s="68"/>
      <c r="M23" s="68"/>
      <c r="N23" s="52">
        <f t="shared" si="14"/>
        <v>8529.2000000000007</v>
      </c>
      <c r="O23" s="68">
        <v>3000</v>
      </c>
      <c r="P23" s="68">
        <v>5345.8</v>
      </c>
      <c r="Q23" s="51">
        <v>183.4</v>
      </c>
      <c r="R23" s="52">
        <f t="shared" si="15"/>
        <v>8525.5</v>
      </c>
      <c r="S23" s="68">
        <v>3000</v>
      </c>
      <c r="T23" s="68">
        <v>5345.8</v>
      </c>
      <c r="U23" s="51">
        <v>179.7</v>
      </c>
      <c r="V23" s="69">
        <f t="shared" si="4"/>
        <v>0</v>
      </c>
    </row>
    <row r="24" spans="1:22" ht="75" customHeight="1">
      <c r="A24" s="42"/>
      <c r="B24" s="30" t="s">
        <v>165</v>
      </c>
      <c r="C24" s="27">
        <v>821</v>
      </c>
      <c r="D24" s="29" t="s">
        <v>19</v>
      </c>
      <c r="E24" s="27" t="s">
        <v>166</v>
      </c>
      <c r="F24" s="50">
        <f t="shared" si="0"/>
        <v>183875</v>
      </c>
      <c r="G24" s="68">
        <v>5478.5</v>
      </c>
      <c r="H24" s="68">
        <v>177137.6</v>
      </c>
      <c r="I24" s="51">
        <v>1258.9000000000001</v>
      </c>
      <c r="J24" s="52">
        <f t="shared" si="13"/>
        <v>0</v>
      </c>
      <c r="K24" s="68"/>
      <c r="L24" s="68"/>
      <c r="M24" s="68"/>
      <c r="N24" s="52">
        <f t="shared" si="14"/>
        <v>75502.600000000006</v>
      </c>
      <c r="O24" s="68">
        <v>2253.5</v>
      </c>
      <c r="P24" s="68">
        <v>72862.399999999994</v>
      </c>
      <c r="Q24" s="51">
        <v>386.7</v>
      </c>
      <c r="R24" s="52">
        <f t="shared" si="15"/>
        <v>0</v>
      </c>
      <c r="S24" s="68"/>
      <c r="T24" s="68"/>
      <c r="U24" s="68">
        <v>0</v>
      </c>
      <c r="V24" s="69">
        <f t="shared" si="4"/>
        <v>0</v>
      </c>
    </row>
    <row r="25" spans="1:22" ht="65.25" customHeight="1">
      <c r="A25" s="42"/>
      <c r="B25" s="30" t="s">
        <v>168</v>
      </c>
      <c r="C25" s="27">
        <v>813</v>
      </c>
      <c r="D25" s="29" t="s">
        <v>24</v>
      </c>
      <c r="E25" s="27" t="s">
        <v>169</v>
      </c>
      <c r="F25" s="50">
        <f t="shared" si="0"/>
        <v>45127</v>
      </c>
      <c r="G25" s="68">
        <v>1329.9</v>
      </c>
      <c r="H25" s="68">
        <v>43000</v>
      </c>
      <c r="I25" s="51">
        <v>797.1</v>
      </c>
      <c r="J25" s="52">
        <f t="shared" si="13"/>
        <v>0</v>
      </c>
      <c r="K25" s="68"/>
      <c r="L25" s="68"/>
      <c r="M25" s="68"/>
      <c r="N25" s="52">
        <f t="shared" si="14"/>
        <v>18556.7</v>
      </c>
      <c r="O25" s="68">
        <v>556.70000000000005</v>
      </c>
      <c r="P25" s="68">
        <v>18000</v>
      </c>
      <c r="Q25" s="68"/>
      <c r="R25" s="52">
        <f t="shared" si="15"/>
        <v>18556.7</v>
      </c>
      <c r="S25" s="68">
        <v>556.70000000000005</v>
      </c>
      <c r="T25" s="68">
        <v>18000</v>
      </c>
      <c r="U25" s="68"/>
      <c r="V25" s="69">
        <f t="shared" si="4"/>
        <v>0</v>
      </c>
    </row>
    <row r="26" spans="1:22" ht="33">
      <c r="A26" s="39" t="s">
        <v>27</v>
      </c>
      <c r="B26" s="15" t="s">
        <v>323</v>
      </c>
      <c r="C26" s="6" t="s">
        <v>12</v>
      </c>
      <c r="D26" s="6" t="s">
        <v>12</v>
      </c>
      <c r="E26" s="6" t="s">
        <v>12</v>
      </c>
      <c r="F26" s="50">
        <f t="shared" si="0"/>
        <v>2062189.8</v>
      </c>
      <c r="G26" s="52">
        <f>SUM(G28:G32)</f>
        <v>1223877.7</v>
      </c>
      <c r="H26" s="52">
        <f>SUM(H28:H32)</f>
        <v>836293.5</v>
      </c>
      <c r="I26" s="52">
        <f>SUM(I28:I32)</f>
        <v>2018.6</v>
      </c>
      <c r="J26" s="52">
        <f t="shared" si="13"/>
        <v>0</v>
      </c>
      <c r="K26" s="52">
        <f>SUM(K28:K32)</f>
        <v>0</v>
      </c>
      <c r="L26" s="52">
        <f>SUM(L28:L32)</f>
        <v>0</v>
      </c>
      <c r="M26" s="52">
        <f>SUM(M28:M32)</f>
        <v>0</v>
      </c>
      <c r="N26" s="52">
        <f t="shared" si="14"/>
        <v>16787</v>
      </c>
      <c r="O26" s="52">
        <f>SUM(O28:O32)</f>
        <v>503.6</v>
      </c>
      <c r="P26" s="52">
        <f>SUM(P28:P32)</f>
        <v>16283.4</v>
      </c>
      <c r="Q26" s="52">
        <f>SUM(Q28:Q32)</f>
        <v>0</v>
      </c>
      <c r="R26" s="52">
        <f t="shared" si="15"/>
        <v>9202</v>
      </c>
      <c r="S26" s="52">
        <f>SUM(S28:S32)</f>
        <v>276.10000000000002</v>
      </c>
      <c r="T26" s="52">
        <f>SUM(T28:T32)</f>
        <v>8925.9</v>
      </c>
      <c r="U26" s="52">
        <f>SUM(U28:U32)</f>
        <v>0</v>
      </c>
      <c r="V26" s="65">
        <f t="shared" si="4"/>
        <v>0</v>
      </c>
    </row>
    <row r="27" spans="1:22" ht="18.75">
      <c r="A27" s="36"/>
      <c r="B27" s="26" t="s">
        <v>15</v>
      </c>
      <c r="C27" s="27"/>
      <c r="D27" s="27"/>
      <c r="E27" s="27"/>
      <c r="F27" s="50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65"/>
    </row>
    <row r="28" spans="1:22" ht="60" customHeight="1">
      <c r="A28" s="36"/>
      <c r="B28" s="30" t="s">
        <v>263</v>
      </c>
      <c r="C28" s="27">
        <v>815</v>
      </c>
      <c r="D28" s="29" t="s">
        <v>50</v>
      </c>
      <c r="E28" s="27" t="s">
        <v>262</v>
      </c>
      <c r="F28" s="50">
        <f t="shared" si="0"/>
        <v>9055</v>
      </c>
      <c r="G28" s="68">
        <v>9055</v>
      </c>
      <c r="H28" s="68"/>
      <c r="I28" s="68"/>
      <c r="J28" s="52">
        <f t="shared" ref="J28:J33" si="16">K28+L28+M28</f>
        <v>0</v>
      </c>
      <c r="K28" s="68"/>
      <c r="L28" s="68"/>
      <c r="M28" s="68"/>
      <c r="N28" s="52">
        <f t="shared" ref="N28:N33" si="17">O28+P28+Q28</f>
        <v>0</v>
      </c>
      <c r="O28" s="68"/>
      <c r="P28" s="68"/>
      <c r="Q28" s="68"/>
      <c r="R28" s="52">
        <f t="shared" ref="R28:R33" si="18">S28+T28+U28</f>
        <v>0</v>
      </c>
      <c r="S28" s="68"/>
      <c r="T28" s="68"/>
      <c r="U28" s="68"/>
      <c r="V28" s="69">
        <f t="shared" si="4"/>
        <v>0</v>
      </c>
    </row>
    <row r="29" spans="1:22" ht="194.25" customHeight="1">
      <c r="A29" s="36"/>
      <c r="B29" s="30" t="s">
        <v>184</v>
      </c>
      <c r="C29" s="27">
        <v>815</v>
      </c>
      <c r="D29" s="29" t="s">
        <v>50</v>
      </c>
      <c r="E29" s="27" t="s">
        <v>185</v>
      </c>
      <c r="F29" s="50">
        <f t="shared" si="0"/>
        <v>24680</v>
      </c>
      <c r="G29" s="68">
        <v>740.4</v>
      </c>
      <c r="H29" s="68">
        <v>23939.599999999999</v>
      </c>
      <c r="I29" s="68"/>
      <c r="J29" s="52">
        <f t="shared" si="16"/>
        <v>0</v>
      </c>
      <c r="K29" s="68"/>
      <c r="L29" s="68"/>
      <c r="M29" s="68"/>
      <c r="N29" s="52">
        <f t="shared" si="17"/>
        <v>6787</v>
      </c>
      <c r="O29" s="68">
        <v>203.6</v>
      </c>
      <c r="P29" s="68">
        <v>6583.4</v>
      </c>
      <c r="Q29" s="68"/>
      <c r="R29" s="52">
        <f t="shared" si="18"/>
        <v>3702</v>
      </c>
      <c r="S29" s="68">
        <v>111.1</v>
      </c>
      <c r="T29" s="68">
        <v>3590.9</v>
      </c>
      <c r="U29" s="68"/>
      <c r="V29" s="69">
        <f t="shared" si="4"/>
        <v>0</v>
      </c>
    </row>
    <row r="30" spans="1:22" ht="102" customHeight="1">
      <c r="A30" s="36"/>
      <c r="B30" s="30" t="s">
        <v>28</v>
      </c>
      <c r="C30" s="27">
        <v>821</v>
      </c>
      <c r="D30" s="29" t="s">
        <v>19</v>
      </c>
      <c r="E30" s="27" t="s">
        <v>183</v>
      </c>
      <c r="F30" s="50">
        <f t="shared" si="0"/>
        <v>1737775.3</v>
      </c>
      <c r="G30" s="68">
        <v>933102.8</v>
      </c>
      <c r="H30" s="68">
        <v>802653.9</v>
      </c>
      <c r="I30" s="68">
        <v>2018.6</v>
      </c>
      <c r="J30" s="52">
        <f t="shared" si="16"/>
        <v>0</v>
      </c>
      <c r="K30" s="68"/>
      <c r="L30" s="68"/>
      <c r="M30" s="68"/>
      <c r="N30" s="52">
        <f t="shared" si="17"/>
        <v>0</v>
      </c>
      <c r="O30" s="68"/>
      <c r="P30" s="68"/>
      <c r="Q30" s="68"/>
      <c r="R30" s="52">
        <f t="shared" si="18"/>
        <v>0</v>
      </c>
      <c r="S30" s="68"/>
      <c r="T30" s="68"/>
      <c r="U30" s="68"/>
      <c r="V30" s="69">
        <f t="shared" si="4"/>
        <v>0</v>
      </c>
    </row>
    <row r="31" spans="1:22" ht="102" customHeight="1">
      <c r="A31" s="36"/>
      <c r="B31" s="30" t="s">
        <v>28</v>
      </c>
      <c r="C31" s="27">
        <v>821</v>
      </c>
      <c r="D31" s="29" t="s">
        <v>19</v>
      </c>
      <c r="E31" s="27" t="s">
        <v>331</v>
      </c>
      <c r="F31" s="50">
        <f t="shared" si="0"/>
        <v>280679.5</v>
      </c>
      <c r="G31" s="68">
        <v>280679.5</v>
      </c>
      <c r="H31" s="68"/>
      <c r="I31" s="68"/>
      <c r="J31" s="52"/>
      <c r="K31" s="68"/>
      <c r="L31" s="68"/>
      <c r="M31" s="68"/>
      <c r="N31" s="52"/>
      <c r="O31" s="68"/>
      <c r="P31" s="68"/>
      <c r="Q31" s="68"/>
      <c r="R31" s="52"/>
      <c r="S31" s="68"/>
      <c r="T31" s="68"/>
      <c r="U31" s="68"/>
      <c r="V31" s="69"/>
    </row>
    <row r="32" spans="1:22" ht="33">
      <c r="A32" s="36"/>
      <c r="B32" s="30" t="s">
        <v>146</v>
      </c>
      <c r="C32" s="27">
        <v>839</v>
      </c>
      <c r="D32" s="29" t="s">
        <v>16</v>
      </c>
      <c r="E32" s="27" t="s">
        <v>281</v>
      </c>
      <c r="F32" s="52">
        <f t="shared" si="0"/>
        <v>10000</v>
      </c>
      <c r="G32" s="68">
        <v>300</v>
      </c>
      <c r="H32" s="68">
        <v>9700</v>
      </c>
      <c r="I32" s="68"/>
      <c r="J32" s="52">
        <f t="shared" si="16"/>
        <v>0</v>
      </c>
      <c r="K32" s="68"/>
      <c r="L32" s="68"/>
      <c r="M32" s="68"/>
      <c r="N32" s="52">
        <f t="shared" si="17"/>
        <v>10000</v>
      </c>
      <c r="O32" s="68">
        <v>300</v>
      </c>
      <c r="P32" s="68">
        <v>9700</v>
      </c>
      <c r="Q32" s="68"/>
      <c r="R32" s="52">
        <f t="shared" si="18"/>
        <v>5500</v>
      </c>
      <c r="S32" s="68">
        <v>165</v>
      </c>
      <c r="T32" s="68">
        <v>5335</v>
      </c>
      <c r="U32" s="68"/>
      <c r="V32" s="69">
        <f t="shared" si="4"/>
        <v>0</v>
      </c>
    </row>
    <row r="33" spans="1:22" ht="33">
      <c r="A33" s="39" t="s">
        <v>29</v>
      </c>
      <c r="B33" s="15" t="s">
        <v>30</v>
      </c>
      <c r="C33" s="6" t="s">
        <v>12</v>
      </c>
      <c r="D33" s="6" t="s">
        <v>12</v>
      </c>
      <c r="E33" s="6" t="s">
        <v>12</v>
      </c>
      <c r="F33" s="50">
        <f t="shared" si="0"/>
        <v>1774696.8</v>
      </c>
      <c r="G33" s="52">
        <f>SUM(G35:G37)</f>
        <v>532407.19999999995</v>
      </c>
      <c r="H33" s="52">
        <f t="shared" ref="H33" si="19">SUM(H35:H37)</f>
        <v>1242289.6000000001</v>
      </c>
      <c r="I33" s="52">
        <f t="shared" ref="I33" si="20">SUM(I35:I37)</f>
        <v>0</v>
      </c>
      <c r="J33" s="52">
        <f t="shared" si="16"/>
        <v>309493.40000000002</v>
      </c>
      <c r="K33" s="52">
        <f t="shared" ref="K33:M33" si="21">SUM(K35:K37)</f>
        <v>82266</v>
      </c>
      <c r="L33" s="52">
        <f t="shared" si="21"/>
        <v>227227.4</v>
      </c>
      <c r="M33" s="52">
        <f t="shared" si="21"/>
        <v>0</v>
      </c>
      <c r="N33" s="52">
        <f t="shared" si="17"/>
        <v>2035919.6</v>
      </c>
      <c r="O33" s="52">
        <f t="shared" ref="O33:T33" si="22">SUM(O35:O37)</f>
        <v>295666.5</v>
      </c>
      <c r="P33" s="52">
        <f t="shared" si="22"/>
        <v>1740253.1</v>
      </c>
      <c r="Q33" s="52">
        <f t="shared" si="22"/>
        <v>0</v>
      </c>
      <c r="R33" s="52">
        <f t="shared" si="18"/>
        <v>1844687.5</v>
      </c>
      <c r="S33" s="52">
        <f t="shared" si="22"/>
        <v>103881.2</v>
      </c>
      <c r="T33" s="52">
        <f t="shared" si="22"/>
        <v>1740806.3</v>
      </c>
      <c r="U33" s="52">
        <f t="shared" ref="U33" si="23">SUM(U35:U37)</f>
        <v>0</v>
      </c>
      <c r="V33" s="65">
        <f t="shared" si="4"/>
        <v>0.17399999999999999</v>
      </c>
    </row>
    <row r="34" spans="1:22" ht="18.75">
      <c r="A34" s="36"/>
      <c r="B34" s="26" t="s">
        <v>15</v>
      </c>
      <c r="C34" s="27"/>
      <c r="D34" s="29"/>
      <c r="E34" s="27"/>
      <c r="F34" s="50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65"/>
    </row>
    <row r="35" spans="1:22" ht="33">
      <c r="A35" s="36"/>
      <c r="B35" s="30" t="s">
        <v>31</v>
      </c>
      <c r="C35" s="27">
        <v>809</v>
      </c>
      <c r="D35" s="29" t="s">
        <v>20</v>
      </c>
      <c r="E35" s="27" t="s">
        <v>194</v>
      </c>
      <c r="F35" s="50">
        <f t="shared" si="0"/>
        <v>1025023.9</v>
      </c>
      <c r="G35" s="68"/>
      <c r="H35" s="68">
        <v>1025023.9</v>
      </c>
      <c r="I35" s="68"/>
      <c r="J35" s="52">
        <f t="shared" ref="J35:J37" si="24">K35+L35+M35</f>
        <v>193563.7</v>
      </c>
      <c r="K35" s="68"/>
      <c r="L35" s="68">
        <v>193563.7</v>
      </c>
      <c r="M35" s="68"/>
      <c r="N35" s="52">
        <f t="shared" ref="N35:N37" si="25">O35+P35+Q35</f>
        <v>1036285.9</v>
      </c>
      <c r="O35" s="68"/>
      <c r="P35" s="68">
        <v>1036285.9</v>
      </c>
      <c r="Q35" s="68"/>
      <c r="R35" s="52">
        <f t="shared" ref="R35:R37" si="26">S35+T35+U35</f>
        <v>1045601.6</v>
      </c>
      <c r="S35" s="68"/>
      <c r="T35" s="68">
        <v>1045601.6</v>
      </c>
      <c r="U35" s="68"/>
      <c r="V35" s="69">
        <f t="shared" si="4"/>
        <v>0.189</v>
      </c>
    </row>
    <row r="36" spans="1:22" ht="84.75" customHeight="1">
      <c r="A36" s="36"/>
      <c r="B36" s="30" t="s">
        <v>299</v>
      </c>
      <c r="C36" s="27">
        <v>809</v>
      </c>
      <c r="D36" s="29" t="s">
        <v>20</v>
      </c>
      <c r="E36" s="27" t="s">
        <v>215</v>
      </c>
      <c r="F36" s="50">
        <f t="shared" si="0"/>
        <v>487907</v>
      </c>
      <c r="G36" s="68">
        <v>487907</v>
      </c>
      <c r="H36" s="68"/>
      <c r="I36" s="68"/>
      <c r="J36" s="52">
        <f t="shared" si="24"/>
        <v>75371</v>
      </c>
      <c r="K36" s="68">
        <v>75371</v>
      </c>
      <c r="L36" s="68"/>
      <c r="M36" s="68"/>
      <c r="N36" s="52">
        <f t="shared" si="25"/>
        <v>190476</v>
      </c>
      <c r="O36" s="68">
        <v>190476</v>
      </c>
      <c r="P36" s="68"/>
      <c r="Q36" s="68"/>
      <c r="R36" s="52">
        <f t="shared" si="26"/>
        <v>0</v>
      </c>
      <c r="S36" s="68"/>
      <c r="T36" s="68"/>
      <c r="U36" s="68"/>
      <c r="V36" s="69">
        <f t="shared" si="4"/>
        <v>0.154</v>
      </c>
    </row>
    <row r="37" spans="1:22" ht="75" customHeight="1">
      <c r="A37" s="36"/>
      <c r="B37" s="30" t="s">
        <v>32</v>
      </c>
      <c r="C37" s="27">
        <v>809</v>
      </c>
      <c r="D37" s="29" t="s">
        <v>20</v>
      </c>
      <c r="E37" s="27" t="s">
        <v>193</v>
      </c>
      <c r="F37" s="50">
        <f t="shared" si="0"/>
        <v>261765.9</v>
      </c>
      <c r="G37" s="68">
        <v>44500.2</v>
      </c>
      <c r="H37" s="68">
        <v>217265.7</v>
      </c>
      <c r="I37" s="68"/>
      <c r="J37" s="52">
        <f t="shared" si="24"/>
        <v>40558.699999999997</v>
      </c>
      <c r="K37" s="68">
        <v>6895</v>
      </c>
      <c r="L37" s="68">
        <v>33663.699999999997</v>
      </c>
      <c r="M37" s="68"/>
      <c r="N37" s="52">
        <f t="shared" si="25"/>
        <v>809157.7</v>
      </c>
      <c r="O37" s="68">
        <v>105190.5</v>
      </c>
      <c r="P37" s="68">
        <v>703967.2</v>
      </c>
      <c r="Q37" s="68"/>
      <c r="R37" s="52">
        <f t="shared" si="26"/>
        <v>799085.9</v>
      </c>
      <c r="S37" s="68">
        <v>103881.2</v>
      </c>
      <c r="T37" s="68">
        <v>695204.7</v>
      </c>
      <c r="U37" s="68"/>
      <c r="V37" s="69">
        <f t="shared" si="4"/>
        <v>0.155</v>
      </c>
    </row>
    <row r="38" spans="1:22" ht="18.75">
      <c r="A38" s="43" t="s">
        <v>33</v>
      </c>
      <c r="B38" s="56" t="s">
        <v>34</v>
      </c>
      <c r="C38" s="1" t="s">
        <v>12</v>
      </c>
      <c r="D38" s="1" t="s">
        <v>12</v>
      </c>
      <c r="E38" s="1" t="s">
        <v>12</v>
      </c>
      <c r="F38" s="49">
        <f t="shared" si="0"/>
        <v>3108353.6</v>
      </c>
      <c r="G38" s="49">
        <f>G39+G44+G48+G51</f>
        <v>645250.1</v>
      </c>
      <c r="H38" s="49">
        <f>H39+H44+H48+H51</f>
        <v>2463103.5</v>
      </c>
      <c r="I38" s="49">
        <f>I39+I44+I48+I51</f>
        <v>0</v>
      </c>
      <c r="J38" s="49">
        <f t="shared" ref="J38:J39" si="27">K38+L38+M38</f>
        <v>53675.7</v>
      </c>
      <c r="K38" s="49">
        <f>K39+K44+K48+K51</f>
        <v>25078</v>
      </c>
      <c r="L38" s="49">
        <f>L39+L44+L48+L51</f>
        <v>28597.7</v>
      </c>
      <c r="M38" s="49">
        <f>M39+M44+M48+M51</f>
        <v>0</v>
      </c>
      <c r="N38" s="49">
        <f t="shared" ref="N38:N39" si="28">O38+P38+Q38</f>
        <v>624926.4</v>
      </c>
      <c r="O38" s="49">
        <f>O39+O44+O48+O51</f>
        <v>145833.79999999999</v>
      </c>
      <c r="P38" s="49">
        <f>P39+P44+P48+P51</f>
        <v>479092.6</v>
      </c>
      <c r="Q38" s="49">
        <f>Q39+Q44+Q48+Q51</f>
        <v>0</v>
      </c>
      <c r="R38" s="49">
        <f t="shared" ref="R38:R39" si="29">S38+T38+U38</f>
        <v>417127</v>
      </c>
      <c r="S38" s="49">
        <f>S39+S44+S48+S51</f>
        <v>158561.29999999999</v>
      </c>
      <c r="T38" s="49">
        <f>T39+T44+T48+T51</f>
        <v>258565.7</v>
      </c>
      <c r="U38" s="49">
        <f>U39+U44+U48+U51</f>
        <v>0</v>
      </c>
      <c r="V38" s="61">
        <f t="shared" si="4"/>
        <v>1.7000000000000001E-2</v>
      </c>
    </row>
    <row r="39" spans="1:22" ht="49.5">
      <c r="A39" s="36" t="s">
        <v>35</v>
      </c>
      <c r="B39" s="55" t="s">
        <v>36</v>
      </c>
      <c r="C39" s="25" t="s">
        <v>12</v>
      </c>
      <c r="D39" s="25" t="s">
        <v>12</v>
      </c>
      <c r="E39" s="25" t="s">
        <v>12</v>
      </c>
      <c r="F39" s="50">
        <f t="shared" si="0"/>
        <v>290709.5</v>
      </c>
      <c r="G39" s="50">
        <f>SUM(G41:G43)</f>
        <v>126963</v>
      </c>
      <c r="H39" s="50">
        <f>SUM(H41:H43)</f>
        <v>163746.5</v>
      </c>
      <c r="I39" s="50">
        <f>SUM(I41:I43)</f>
        <v>0</v>
      </c>
      <c r="J39" s="50">
        <f t="shared" si="27"/>
        <v>50000</v>
      </c>
      <c r="K39" s="50">
        <f>SUM(K41:K43)</f>
        <v>24318.2</v>
      </c>
      <c r="L39" s="50">
        <f>SUM(L41:L43)</f>
        <v>25681.8</v>
      </c>
      <c r="M39" s="50">
        <f>SUM(M41:M43)</f>
        <v>0</v>
      </c>
      <c r="N39" s="50">
        <f t="shared" si="28"/>
        <v>226690.3</v>
      </c>
      <c r="O39" s="50">
        <f>SUM(O41:O43)</f>
        <v>126625.1</v>
      </c>
      <c r="P39" s="50">
        <f>SUM(P41:P43)</f>
        <v>100065.2</v>
      </c>
      <c r="Q39" s="50">
        <f>SUM(Q41:Q43)</f>
        <v>0</v>
      </c>
      <c r="R39" s="50">
        <f t="shared" si="29"/>
        <v>226690.3</v>
      </c>
      <c r="S39" s="50">
        <f>SUM(S41:S43)</f>
        <v>139352.6</v>
      </c>
      <c r="T39" s="50">
        <f>SUM(T41:T43)</f>
        <v>87337.7</v>
      </c>
      <c r="U39" s="50">
        <f>SUM(U41:U43)</f>
        <v>0</v>
      </c>
      <c r="V39" s="62">
        <f t="shared" si="4"/>
        <v>0.17199999999999999</v>
      </c>
    </row>
    <row r="40" spans="1:22" ht="18.75">
      <c r="A40" s="42"/>
      <c r="B40" s="26" t="s">
        <v>15</v>
      </c>
      <c r="C40" s="27"/>
      <c r="D40" s="27"/>
      <c r="E40" s="27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62"/>
    </row>
    <row r="41" spans="1:22" ht="36.75" customHeight="1">
      <c r="A41" s="42"/>
      <c r="B41" s="30" t="s">
        <v>37</v>
      </c>
      <c r="C41" s="27">
        <v>811</v>
      </c>
      <c r="D41" s="29" t="s">
        <v>17</v>
      </c>
      <c r="E41" s="27" t="s">
        <v>216</v>
      </c>
      <c r="F41" s="52">
        <f t="shared" si="0"/>
        <v>40390.300000000003</v>
      </c>
      <c r="G41" s="68">
        <v>40390.300000000003</v>
      </c>
      <c r="H41" s="68"/>
      <c r="I41" s="68"/>
      <c r="J41" s="52">
        <f t="shared" ref="J41:J44" si="30">K41+L41+M41</f>
        <v>0</v>
      </c>
      <c r="K41" s="68"/>
      <c r="L41" s="68"/>
      <c r="M41" s="68"/>
      <c r="N41" s="52">
        <f t="shared" ref="N41:N44" si="31">O41+P41+Q41</f>
        <v>28690.3</v>
      </c>
      <c r="O41" s="68">
        <v>28690.3</v>
      </c>
      <c r="P41" s="68"/>
      <c r="Q41" s="68"/>
      <c r="R41" s="52">
        <f t="shared" ref="R41:R44" si="32">S41+T41+U41</f>
        <v>28690.3</v>
      </c>
      <c r="S41" s="68">
        <v>28690.3</v>
      </c>
      <c r="T41" s="68"/>
      <c r="U41" s="68"/>
      <c r="V41" s="69">
        <f t="shared" si="4"/>
        <v>0</v>
      </c>
    </row>
    <row r="42" spans="1:22" ht="39" customHeight="1">
      <c r="A42" s="42"/>
      <c r="B42" s="30" t="s">
        <v>315</v>
      </c>
      <c r="C42" s="27">
        <v>811</v>
      </c>
      <c r="D42" s="29" t="s">
        <v>17</v>
      </c>
      <c r="E42" s="27" t="s">
        <v>155</v>
      </c>
      <c r="F42" s="52">
        <f t="shared" si="0"/>
        <v>178000</v>
      </c>
      <c r="G42" s="68">
        <v>86572.7</v>
      </c>
      <c r="H42" s="68">
        <v>91427.3</v>
      </c>
      <c r="I42" s="68"/>
      <c r="J42" s="52">
        <f t="shared" si="30"/>
        <v>50000</v>
      </c>
      <c r="K42" s="68">
        <v>24318.2</v>
      </c>
      <c r="L42" s="68">
        <v>25681.8</v>
      </c>
      <c r="M42" s="68"/>
      <c r="N42" s="52">
        <f t="shared" si="31"/>
        <v>198000</v>
      </c>
      <c r="O42" s="68">
        <v>97934.8</v>
      </c>
      <c r="P42" s="68">
        <v>100065.2</v>
      </c>
      <c r="Q42" s="68"/>
      <c r="R42" s="52">
        <f t="shared" si="32"/>
        <v>198000</v>
      </c>
      <c r="S42" s="68">
        <v>110662.3</v>
      </c>
      <c r="T42" s="68">
        <v>87337.7</v>
      </c>
      <c r="U42" s="68"/>
      <c r="V42" s="69">
        <f t="shared" si="4"/>
        <v>0.28100000000000003</v>
      </c>
    </row>
    <row r="43" spans="1:22" ht="82.5">
      <c r="A43" s="42"/>
      <c r="B43" s="30" t="s">
        <v>153</v>
      </c>
      <c r="C43" s="27">
        <v>811</v>
      </c>
      <c r="D43" s="29" t="s">
        <v>17</v>
      </c>
      <c r="E43" s="27" t="s">
        <v>154</v>
      </c>
      <c r="F43" s="52">
        <f t="shared" ref="F43:F88" si="33">G43+H43+I43</f>
        <v>72319.199999999997</v>
      </c>
      <c r="G43" s="68"/>
      <c r="H43" s="68">
        <v>72319.199999999997</v>
      </c>
      <c r="I43" s="68"/>
      <c r="J43" s="52">
        <f t="shared" si="30"/>
        <v>0</v>
      </c>
      <c r="K43" s="68"/>
      <c r="L43" s="68"/>
      <c r="M43" s="68"/>
      <c r="N43" s="52">
        <f t="shared" si="31"/>
        <v>0</v>
      </c>
      <c r="O43" s="68"/>
      <c r="P43" s="68"/>
      <c r="Q43" s="68"/>
      <c r="R43" s="52">
        <f t="shared" si="32"/>
        <v>0</v>
      </c>
      <c r="S43" s="68"/>
      <c r="T43" s="68"/>
      <c r="U43" s="68"/>
      <c r="V43" s="69">
        <f t="shared" ref="V43:V88" si="34">J43/F43</f>
        <v>0</v>
      </c>
    </row>
    <row r="44" spans="1:22" ht="33">
      <c r="A44" s="36" t="s">
        <v>38</v>
      </c>
      <c r="B44" s="24" t="s">
        <v>39</v>
      </c>
      <c r="C44" s="25" t="s">
        <v>12</v>
      </c>
      <c r="D44" s="25" t="s">
        <v>12</v>
      </c>
      <c r="E44" s="25" t="s">
        <v>12</v>
      </c>
      <c r="F44" s="52">
        <f t="shared" si="33"/>
        <v>120753.5</v>
      </c>
      <c r="G44" s="52">
        <f>SUM(G46:G47)</f>
        <v>1418.7</v>
      </c>
      <c r="H44" s="52">
        <f>SUM(H46:H47)</f>
        <v>119334.8</v>
      </c>
      <c r="I44" s="52">
        <f>SUM(I46:I47)</f>
        <v>0</v>
      </c>
      <c r="J44" s="52">
        <f t="shared" si="30"/>
        <v>0</v>
      </c>
      <c r="K44" s="52">
        <f>SUM(K46:K47)</f>
        <v>0</v>
      </c>
      <c r="L44" s="52">
        <f>SUM(L46:L47)</f>
        <v>0</v>
      </c>
      <c r="M44" s="52">
        <f>SUM(M46:M47)</f>
        <v>0</v>
      </c>
      <c r="N44" s="52">
        <f t="shared" si="31"/>
        <v>165592.4</v>
      </c>
      <c r="O44" s="52">
        <f>SUM(O46:O47)</f>
        <v>1418.7</v>
      </c>
      <c r="P44" s="52">
        <f>SUM(P46:P47)</f>
        <v>164173.70000000001</v>
      </c>
      <c r="Q44" s="52">
        <f>SUM(Q46:Q47)</f>
        <v>0</v>
      </c>
      <c r="R44" s="52">
        <f t="shared" si="32"/>
        <v>111539.7</v>
      </c>
      <c r="S44" s="52">
        <f>SUM(S46:S47)</f>
        <v>1418.7</v>
      </c>
      <c r="T44" s="52">
        <f>SUM(T46:T47)</f>
        <v>110121</v>
      </c>
      <c r="U44" s="52">
        <f>SUM(U46:U47)</f>
        <v>0</v>
      </c>
      <c r="V44" s="65">
        <f t="shared" si="34"/>
        <v>0</v>
      </c>
    </row>
    <row r="45" spans="1:22" ht="18.75">
      <c r="A45" s="42"/>
      <c r="B45" s="26" t="s">
        <v>15</v>
      </c>
      <c r="C45" s="27"/>
      <c r="D45" s="27"/>
      <c r="E45" s="27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65"/>
    </row>
    <row r="46" spans="1:22" s="9" customFormat="1" ht="49.5">
      <c r="A46" s="44"/>
      <c r="B46" s="33" t="s">
        <v>40</v>
      </c>
      <c r="C46" s="34">
        <v>811</v>
      </c>
      <c r="D46" s="35" t="s">
        <v>17</v>
      </c>
      <c r="E46" s="34" t="s">
        <v>156</v>
      </c>
      <c r="F46" s="70">
        <f t="shared" si="33"/>
        <v>73465.899999999994</v>
      </c>
      <c r="G46" s="71"/>
      <c r="H46" s="71">
        <v>73465.899999999994</v>
      </c>
      <c r="I46" s="71"/>
      <c r="J46" s="70">
        <f t="shared" ref="J46:J47" si="35">K46+L46+M46</f>
        <v>0</v>
      </c>
      <c r="K46" s="71"/>
      <c r="L46" s="71"/>
      <c r="M46" s="71"/>
      <c r="N46" s="52">
        <f t="shared" ref="N46:N47" si="36">O46+P46+Q46</f>
        <v>118304.8</v>
      </c>
      <c r="O46" s="71"/>
      <c r="P46" s="71">
        <v>118304.8</v>
      </c>
      <c r="Q46" s="71"/>
      <c r="R46" s="52">
        <f t="shared" ref="R46:R47" si="37">S46+T46+U46</f>
        <v>64252.1</v>
      </c>
      <c r="S46" s="71"/>
      <c r="T46" s="71">
        <v>64252.1</v>
      </c>
      <c r="U46" s="71"/>
      <c r="V46" s="72">
        <f t="shared" si="34"/>
        <v>0</v>
      </c>
    </row>
    <row r="47" spans="1:22" s="9" customFormat="1" ht="81" customHeight="1">
      <c r="A47" s="44"/>
      <c r="B47" s="33" t="s">
        <v>158</v>
      </c>
      <c r="C47" s="34">
        <v>811</v>
      </c>
      <c r="D47" s="35" t="s">
        <v>17</v>
      </c>
      <c r="E47" s="34" t="s">
        <v>157</v>
      </c>
      <c r="F47" s="70">
        <f t="shared" si="33"/>
        <v>47287.6</v>
      </c>
      <c r="G47" s="71">
        <v>1418.7</v>
      </c>
      <c r="H47" s="71">
        <v>45868.9</v>
      </c>
      <c r="I47" s="71"/>
      <c r="J47" s="70">
        <f t="shared" si="35"/>
        <v>0</v>
      </c>
      <c r="K47" s="71"/>
      <c r="L47" s="71"/>
      <c r="M47" s="71"/>
      <c r="N47" s="52">
        <f t="shared" si="36"/>
        <v>47287.6</v>
      </c>
      <c r="O47" s="71">
        <v>1418.7</v>
      </c>
      <c r="P47" s="71">
        <v>45868.9</v>
      </c>
      <c r="Q47" s="71"/>
      <c r="R47" s="52">
        <f t="shared" si="37"/>
        <v>47287.6</v>
      </c>
      <c r="S47" s="71">
        <v>1418.7</v>
      </c>
      <c r="T47" s="71">
        <v>45868.9</v>
      </c>
      <c r="U47" s="71"/>
      <c r="V47" s="72">
        <f t="shared" si="34"/>
        <v>0</v>
      </c>
    </row>
    <row r="48" spans="1:22" s="45" customFormat="1" ht="82.5">
      <c r="A48" s="36" t="s">
        <v>41</v>
      </c>
      <c r="B48" s="24" t="s">
        <v>43</v>
      </c>
      <c r="C48" s="25" t="s">
        <v>12</v>
      </c>
      <c r="D48" s="25" t="s">
        <v>12</v>
      </c>
      <c r="E48" s="25" t="s">
        <v>12</v>
      </c>
      <c r="F48" s="52">
        <f t="shared" si="33"/>
        <v>113284.6</v>
      </c>
      <c r="G48" s="52">
        <f>SUM(G50:G50)</f>
        <v>17790</v>
      </c>
      <c r="H48" s="52">
        <f>SUM(H50:H50)</f>
        <v>95494.6</v>
      </c>
      <c r="I48" s="52">
        <f>SUM(I50:I50)</f>
        <v>0</v>
      </c>
      <c r="J48" s="52">
        <f t="shared" ref="J48" si="38">K48+L48+M48</f>
        <v>0</v>
      </c>
      <c r="K48" s="52">
        <f>SUM(K50:K50)</f>
        <v>0</v>
      </c>
      <c r="L48" s="52">
        <f>SUM(L50:L50)</f>
        <v>0</v>
      </c>
      <c r="M48" s="52">
        <f>SUM(M50:M50)</f>
        <v>0</v>
      </c>
      <c r="N48" s="52">
        <f t="shared" ref="N48" si="39">O48+P48+Q48</f>
        <v>29782.5</v>
      </c>
      <c r="O48" s="52">
        <f>SUM(O50:O50)</f>
        <v>17790</v>
      </c>
      <c r="P48" s="52">
        <f>SUM(P50:P50)</f>
        <v>11992.5</v>
      </c>
      <c r="Q48" s="52">
        <f>SUM(Q50:Q50)</f>
        <v>0</v>
      </c>
      <c r="R48" s="52">
        <f t="shared" ref="R48" si="40">S48+T48+U48</f>
        <v>26148.3</v>
      </c>
      <c r="S48" s="52">
        <f>SUM(S50:S50)</f>
        <v>17790</v>
      </c>
      <c r="T48" s="52">
        <f>SUM(T50:T50)</f>
        <v>8358.2999999999993</v>
      </c>
      <c r="U48" s="52">
        <f>SUM(U50:U50)</f>
        <v>0</v>
      </c>
      <c r="V48" s="65">
        <f t="shared" si="34"/>
        <v>0</v>
      </c>
    </row>
    <row r="49" spans="1:22" ht="18.75">
      <c r="A49" s="42"/>
      <c r="B49" s="26" t="s">
        <v>15</v>
      </c>
      <c r="C49" s="27"/>
      <c r="D49" s="27"/>
      <c r="E49" s="27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65"/>
    </row>
    <row r="50" spans="1:22" ht="66">
      <c r="A50" s="42"/>
      <c r="B50" s="30" t="s">
        <v>44</v>
      </c>
      <c r="C50" s="27">
        <v>811</v>
      </c>
      <c r="D50" s="29" t="s">
        <v>17</v>
      </c>
      <c r="E50" s="27" t="s">
        <v>162</v>
      </c>
      <c r="F50" s="52">
        <f t="shared" si="33"/>
        <v>113284.6</v>
      </c>
      <c r="G50" s="68">
        <v>17790</v>
      </c>
      <c r="H50" s="68">
        <v>95494.6</v>
      </c>
      <c r="I50" s="68"/>
      <c r="J50" s="52">
        <f t="shared" ref="J50:J51" si="41">K50+L50+M50</f>
        <v>0</v>
      </c>
      <c r="K50" s="68"/>
      <c r="L50" s="68"/>
      <c r="M50" s="68"/>
      <c r="N50" s="52">
        <f t="shared" ref="N50:N51" si="42">O50+P50+Q50</f>
        <v>29782.5</v>
      </c>
      <c r="O50" s="68">
        <v>17790</v>
      </c>
      <c r="P50" s="68">
        <v>11992.5</v>
      </c>
      <c r="Q50" s="68"/>
      <c r="R50" s="52">
        <f t="shared" ref="R50:R51" si="43">S50+T50+U50</f>
        <v>26148.3</v>
      </c>
      <c r="S50" s="68">
        <v>17790</v>
      </c>
      <c r="T50" s="68">
        <v>8358.2999999999993</v>
      </c>
      <c r="U50" s="68"/>
      <c r="V50" s="69">
        <f t="shared" si="34"/>
        <v>0</v>
      </c>
    </row>
    <row r="51" spans="1:22" s="45" customFormat="1" ht="33">
      <c r="A51" s="31" t="s">
        <v>42</v>
      </c>
      <c r="B51" s="24" t="s">
        <v>45</v>
      </c>
      <c r="C51" s="25" t="s">
        <v>12</v>
      </c>
      <c r="D51" s="25" t="s">
        <v>12</v>
      </c>
      <c r="E51" s="25" t="s">
        <v>12</v>
      </c>
      <c r="F51" s="52">
        <f t="shared" si="33"/>
        <v>2583606</v>
      </c>
      <c r="G51" s="52">
        <f t="shared" ref="G51:H51" si="44">SUM(G53:G55)</f>
        <v>499078.40000000002</v>
      </c>
      <c r="H51" s="52">
        <f t="shared" si="44"/>
        <v>2084527.6</v>
      </c>
      <c r="I51" s="52">
        <f t="shared" ref="I51" si="45">SUM(I53:I55)</f>
        <v>0</v>
      </c>
      <c r="J51" s="52">
        <f t="shared" si="41"/>
        <v>3675.7</v>
      </c>
      <c r="K51" s="52">
        <f t="shared" ref="K51:M51" si="46">SUM(K53:K55)</f>
        <v>759.8</v>
      </c>
      <c r="L51" s="52">
        <f t="shared" si="46"/>
        <v>2915.9</v>
      </c>
      <c r="M51" s="52">
        <f t="shared" si="46"/>
        <v>0</v>
      </c>
      <c r="N51" s="52">
        <f t="shared" si="42"/>
        <v>202861.2</v>
      </c>
      <c r="O51" s="52">
        <f t="shared" ref="O51:T51" si="47">SUM(O53:O55)</f>
        <v>0</v>
      </c>
      <c r="P51" s="52">
        <f t="shared" si="47"/>
        <v>202861.2</v>
      </c>
      <c r="Q51" s="52">
        <f t="shared" si="47"/>
        <v>0</v>
      </c>
      <c r="R51" s="52">
        <f t="shared" si="43"/>
        <v>52748.7</v>
      </c>
      <c r="S51" s="52">
        <f t="shared" si="47"/>
        <v>0</v>
      </c>
      <c r="T51" s="52">
        <f t="shared" si="47"/>
        <v>52748.7</v>
      </c>
      <c r="U51" s="52">
        <f t="shared" ref="U51" si="48">SUM(U53:U55)</f>
        <v>0</v>
      </c>
      <c r="V51" s="65">
        <f t="shared" si="34"/>
        <v>1E-3</v>
      </c>
    </row>
    <row r="52" spans="1:22" ht="18.75">
      <c r="A52" s="40"/>
      <c r="B52" s="16" t="s">
        <v>15</v>
      </c>
      <c r="C52" s="7"/>
      <c r="D52" s="7"/>
      <c r="E52" s="7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65"/>
    </row>
    <row r="53" spans="1:22" ht="56.25" customHeight="1">
      <c r="A53" s="39"/>
      <c r="B53" s="17" t="s">
        <v>159</v>
      </c>
      <c r="C53" s="7">
        <v>811</v>
      </c>
      <c r="D53" s="8" t="s">
        <v>17</v>
      </c>
      <c r="E53" s="7" t="s">
        <v>160</v>
      </c>
      <c r="F53" s="52">
        <f t="shared" si="33"/>
        <v>169555.6</v>
      </c>
      <c r="G53" s="68"/>
      <c r="H53" s="68">
        <v>169555.6</v>
      </c>
      <c r="I53" s="68"/>
      <c r="J53" s="52">
        <f t="shared" ref="J53:J57" si="49">K53+L53+M53</f>
        <v>0</v>
      </c>
      <c r="K53" s="68"/>
      <c r="L53" s="68"/>
      <c r="M53" s="68"/>
      <c r="N53" s="52">
        <f t="shared" ref="N53:N57" si="50">O53+P53+Q53</f>
        <v>202861.2</v>
      </c>
      <c r="O53" s="68"/>
      <c r="P53" s="68">
        <v>202861.2</v>
      </c>
      <c r="Q53" s="68"/>
      <c r="R53" s="52">
        <f t="shared" ref="R53:R57" si="51">S53+T53+U53</f>
        <v>52748.7</v>
      </c>
      <c r="S53" s="68"/>
      <c r="T53" s="68">
        <v>52748.7</v>
      </c>
      <c r="U53" s="68"/>
      <c r="V53" s="69">
        <f t="shared" si="34"/>
        <v>0</v>
      </c>
    </row>
    <row r="54" spans="1:22" ht="75.75" customHeight="1">
      <c r="A54" s="39"/>
      <c r="B54" s="17" t="s">
        <v>332</v>
      </c>
      <c r="C54" s="7">
        <v>821</v>
      </c>
      <c r="D54" s="8" t="s">
        <v>19</v>
      </c>
      <c r="E54" s="7" t="s">
        <v>161</v>
      </c>
      <c r="F54" s="52">
        <f t="shared" si="33"/>
        <v>2413943.2000000002</v>
      </c>
      <c r="G54" s="68">
        <v>498971.2</v>
      </c>
      <c r="H54" s="68">
        <v>1914972</v>
      </c>
      <c r="I54" s="68"/>
      <c r="J54" s="52">
        <f t="shared" si="49"/>
        <v>3675.7</v>
      </c>
      <c r="K54" s="68">
        <v>759.8</v>
      </c>
      <c r="L54" s="68">
        <v>2915.9</v>
      </c>
      <c r="M54" s="68"/>
      <c r="N54" s="52">
        <f t="shared" si="50"/>
        <v>0</v>
      </c>
      <c r="O54" s="68"/>
      <c r="P54" s="68"/>
      <c r="Q54" s="68"/>
      <c r="R54" s="52">
        <f t="shared" si="51"/>
        <v>0</v>
      </c>
      <c r="S54" s="68"/>
      <c r="T54" s="68"/>
      <c r="U54" s="68"/>
      <c r="V54" s="69">
        <f t="shared" si="34"/>
        <v>2E-3</v>
      </c>
    </row>
    <row r="55" spans="1:22" ht="33">
      <c r="A55" s="39"/>
      <c r="B55" s="17" t="s">
        <v>258</v>
      </c>
      <c r="C55" s="7">
        <v>821</v>
      </c>
      <c r="D55" s="8" t="s">
        <v>19</v>
      </c>
      <c r="E55" s="7" t="s">
        <v>259</v>
      </c>
      <c r="F55" s="52">
        <f t="shared" si="33"/>
        <v>107.2</v>
      </c>
      <c r="G55" s="68">
        <v>107.2</v>
      </c>
      <c r="H55" s="68"/>
      <c r="I55" s="68"/>
      <c r="J55" s="52">
        <f t="shared" si="49"/>
        <v>0</v>
      </c>
      <c r="K55" s="68"/>
      <c r="L55" s="68"/>
      <c r="M55" s="68"/>
      <c r="N55" s="52">
        <f t="shared" si="50"/>
        <v>0</v>
      </c>
      <c r="O55" s="68"/>
      <c r="P55" s="68"/>
      <c r="Q55" s="68"/>
      <c r="R55" s="52">
        <f t="shared" si="51"/>
        <v>0</v>
      </c>
      <c r="S55" s="68"/>
      <c r="T55" s="68"/>
      <c r="U55" s="68"/>
      <c r="V55" s="69">
        <f t="shared" si="34"/>
        <v>0</v>
      </c>
    </row>
    <row r="56" spans="1:22" ht="18.75">
      <c r="A56" s="41" t="s">
        <v>46</v>
      </c>
      <c r="B56" s="21" t="s">
        <v>47</v>
      </c>
      <c r="C56" s="1" t="s">
        <v>12</v>
      </c>
      <c r="D56" s="1" t="s">
        <v>12</v>
      </c>
      <c r="E56" s="1" t="s">
        <v>12</v>
      </c>
      <c r="F56" s="49">
        <f t="shared" si="33"/>
        <v>2109583.1</v>
      </c>
      <c r="G56" s="49">
        <f>G57+G66+G74+G82</f>
        <v>1499003.9</v>
      </c>
      <c r="H56" s="49">
        <f>H57+H66+H74+H82</f>
        <v>608376.1</v>
      </c>
      <c r="I56" s="49">
        <f>I57+I66+I74+I82</f>
        <v>2203.1</v>
      </c>
      <c r="J56" s="49">
        <f t="shared" si="49"/>
        <v>5600</v>
      </c>
      <c r="K56" s="49">
        <f>K57+K66+K74+K82</f>
        <v>5600</v>
      </c>
      <c r="L56" s="49">
        <f>L57+L66+L74+L82</f>
        <v>0</v>
      </c>
      <c r="M56" s="49">
        <f>M57+M66+M74+M82</f>
        <v>0</v>
      </c>
      <c r="N56" s="49">
        <f t="shared" si="50"/>
        <v>1320419.5</v>
      </c>
      <c r="O56" s="49">
        <f>O57+O66+O74+O82</f>
        <v>847542.5</v>
      </c>
      <c r="P56" s="49">
        <f>P57+P66+P74+P82</f>
        <v>472877</v>
      </c>
      <c r="Q56" s="49">
        <f>Q57+Q66+Q74+Q82</f>
        <v>0</v>
      </c>
      <c r="R56" s="49">
        <f t="shared" si="51"/>
        <v>687502.4</v>
      </c>
      <c r="S56" s="49">
        <f>S57+S66+S74+S82</f>
        <v>324069.40000000002</v>
      </c>
      <c r="T56" s="49">
        <f>T57+T66+T74+T82</f>
        <v>363433</v>
      </c>
      <c r="U56" s="49">
        <f>U57+U66+U74+U82</f>
        <v>0</v>
      </c>
      <c r="V56" s="61">
        <f t="shared" si="34"/>
        <v>3.0000000000000001E-3</v>
      </c>
    </row>
    <row r="57" spans="1:22" ht="33">
      <c r="A57" s="39" t="s">
        <v>48</v>
      </c>
      <c r="B57" s="24" t="s">
        <v>49</v>
      </c>
      <c r="C57" s="6" t="s">
        <v>12</v>
      </c>
      <c r="D57" s="6" t="s">
        <v>12</v>
      </c>
      <c r="E57" s="6" t="s">
        <v>12</v>
      </c>
      <c r="F57" s="50">
        <f t="shared" si="33"/>
        <v>1706600.3</v>
      </c>
      <c r="G57" s="50">
        <f>SUM(G59:G64)</f>
        <v>1341205.6000000001</v>
      </c>
      <c r="H57" s="50">
        <f>SUM(H59:H64)</f>
        <v>365394.7</v>
      </c>
      <c r="I57" s="50">
        <f>SUM(I59:I65)</f>
        <v>0</v>
      </c>
      <c r="J57" s="50">
        <f t="shared" si="49"/>
        <v>0</v>
      </c>
      <c r="K57" s="50">
        <f>SUM(K59:K64)</f>
        <v>0</v>
      </c>
      <c r="L57" s="50">
        <f>SUM(L59:L64)</f>
        <v>0</v>
      </c>
      <c r="M57" s="50">
        <f>SUM(M59:M64)</f>
        <v>0</v>
      </c>
      <c r="N57" s="52">
        <f t="shared" si="50"/>
        <v>1072416</v>
      </c>
      <c r="O57" s="50">
        <f>SUM(O59:O64)</f>
        <v>716668.4</v>
      </c>
      <c r="P57" s="50">
        <f>SUM(P59:P64)</f>
        <v>355747.6</v>
      </c>
      <c r="Q57" s="50">
        <f>SUM(Q59:Q64)</f>
        <v>0</v>
      </c>
      <c r="R57" s="52">
        <f t="shared" si="51"/>
        <v>98222.399999999994</v>
      </c>
      <c r="S57" s="50">
        <f>SUM(S59:S64)</f>
        <v>40038.800000000003</v>
      </c>
      <c r="T57" s="50">
        <f>SUM(T59:T64)</f>
        <v>58183.6</v>
      </c>
      <c r="U57" s="50">
        <f>SUM(U59:U64)</f>
        <v>0</v>
      </c>
      <c r="V57" s="62">
        <f t="shared" si="34"/>
        <v>0</v>
      </c>
    </row>
    <row r="58" spans="1:22" ht="18.75">
      <c r="A58" s="42"/>
      <c r="B58" s="26" t="s">
        <v>15</v>
      </c>
      <c r="C58" s="27"/>
      <c r="D58" s="27"/>
      <c r="E58" s="27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62"/>
    </row>
    <row r="59" spans="1:22" ht="87" customHeight="1">
      <c r="A59" s="42"/>
      <c r="B59" s="30" t="s">
        <v>316</v>
      </c>
      <c r="C59" s="27">
        <v>815</v>
      </c>
      <c r="D59" s="29" t="s">
        <v>50</v>
      </c>
      <c r="E59" s="37" t="s">
        <v>170</v>
      </c>
      <c r="F59" s="52">
        <f t="shared" si="33"/>
        <v>37649.699999999997</v>
      </c>
      <c r="G59" s="68">
        <v>1129.5</v>
      </c>
      <c r="H59" s="68">
        <v>36520.199999999997</v>
      </c>
      <c r="I59" s="68"/>
      <c r="J59" s="52">
        <f t="shared" ref="J59:J66" si="52">K59+L59+M59</f>
        <v>0</v>
      </c>
      <c r="K59" s="68"/>
      <c r="L59" s="68"/>
      <c r="M59" s="68"/>
      <c r="N59" s="52">
        <f t="shared" ref="N59:N66" si="53">O59+P59+Q59</f>
        <v>43468.800000000003</v>
      </c>
      <c r="O59" s="68">
        <v>5426.7</v>
      </c>
      <c r="P59" s="68">
        <v>38042.1</v>
      </c>
      <c r="Q59" s="68"/>
      <c r="R59" s="52">
        <f t="shared" ref="R59:R66" si="54">S59+T59+U59</f>
        <v>41948.7</v>
      </c>
      <c r="S59" s="68">
        <v>5433.9</v>
      </c>
      <c r="T59" s="68">
        <v>36514.800000000003</v>
      </c>
      <c r="U59" s="68"/>
      <c r="V59" s="69">
        <f t="shared" si="34"/>
        <v>0</v>
      </c>
    </row>
    <row r="60" spans="1:22" ht="108" customHeight="1">
      <c r="A60" s="42"/>
      <c r="B60" s="30" t="s">
        <v>289</v>
      </c>
      <c r="C60" s="27">
        <v>815</v>
      </c>
      <c r="D60" s="29" t="s">
        <v>50</v>
      </c>
      <c r="E60" s="37" t="s">
        <v>290</v>
      </c>
      <c r="F60" s="52">
        <f t="shared" si="33"/>
        <v>30705.7</v>
      </c>
      <c r="G60" s="68">
        <v>20011.5</v>
      </c>
      <c r="H60" s="68">
        <v>10694.2</v>
      </c>
      <c r="I60" s="68"/>
      <c r="J60" s="52">
        <f t="shared" si="52"/>
        <v>0</v>
      </c>
      <c r="K60" s="68"/>
      <c r="L60" s="68"/>
      <c r="M60" s="68"/>
      <c r="N60" s="52">
        <f t="shared" si="53"/>
        <v>22920.5</v>
      </c>
      <c r="O60" s="68">
        <v>22920.5</v>
      </c>
      <c r="P60" s="68"/>
      <c r="Q60" s="68"/>
      <c r="R60" s="52">
        <f t="shared" si="54"/>
        <v>24056.9</v>
      </c>
      <c r="S60" s="68">
        <v>24056.9</v>
      </c>
      <c r="T60" s="68"/>
      <c r="U60" s="68"/>
      <c r="V60" s="69">
        <f t="shared" si="34"/>
        <v>0</v>
      </c>
    </row>
    <row r="61" spans="1:22" ht="75.75" customHeight="1">
      <c r="A61" s="42"/>
      <c r="B61" s="30" t="s">
        <v>287</v>
      </c>
      <c r="C61" s="27">
        <v>821</v>
      </c>
      <c r="D61" s="29" t="s">
        <v>19</v>
      </c>
      <c r="E61" s="37" t="s">
        <v>288</v>
      </c>
      <c r="F61" s="52">
        <f t="shared" si="33"/>
        <v>15900</v>
      </c>
      <c r="G61" s="68">
        <v>15900</v>
      </c>
      <c r="H61" s="68"/>
      <c r="I61" s="68"/>
      <c r="J61" s="52">
        <f t="shared" si="52"/>
        <v>0</v>
      </c>
      <c r="K61" s="68"/>
      <c r="L61" s="68"/>
      <c r="M61" s="68"/>
      <c r="N61" s="52">
        <f t="shared" si="53"/>
        <v>0</v>
      </c>
      <c r="O61" s="68"/>
      <c r="P61" s="68"/>
      <c r="Q61" s="68"/>
      <c r="R61" s="52">
        <f t="shared" si="54"/>
        <v>0</v>
      </c>
      <c r="S61" s="68"/>
      <c r="T61" s="68"/>
      <c r="U61" s="68"/>
      <c r="V61" s="69">
        <f t="shared" si="34"/>
        <v>0</v>
      </c>
    </row>
    <row r="62" spans="1:22" ht="83.25" customHeight="1">
      <c r="A62" s="42"/>
      <c r="B62" s="30" t="s">
        <v>171</v>
      </c>
      <c r="C62" s="27">
        <v>815</v>
      </c>
      <c r="D62" s="29" t="s">
        <v>50</v>
      </c>
      <c r="E62" s="37" t="s">
        <v>172</v>
      </c>
      <c r="F62" s="52">
        <f t="shared" si="33"/>
        <v>20574.2</v>
      </c>
      <c r="G62" s="68">
        <v>6304</v>
      </c>
      <c r="H62" s="68">
        <v>14270.2</v>
      </c>
      <c r="I62" s="68"/>
      <c r="J62" s="52">
        <f t="shared" si="52"/>
        <v>0</v>
      </c>
      <c r="K62" s="68"/>
      <c r="L62" s="68"/>
      <c r="M62" s="68"/>
      <c r="N62" s="52">
        <f t="shared" si="53"/>
        <v>15899.6</v>
      </c>
      <c r="O62" s="68">
        <v>477</v>
      </c>
      <c r="P62" s="68">
        <v>15422.6</v>
      </c>
      <c r="Q62" s="68"/>
      <c r="R62" s="52">
        <f t="shared" si="54"/>
        <v>32216.799999999999</v>
      </c>
      <c r="S62" s="68">
        <v>10548</v>
      </c>
      <c r="T62" s="68">
        <v>21668.799999999999</v>
      </c>
      <c r="U62" s="68"/>
      <c r="V62" s="69">
        <f t="shared" si="34"/>
        <v>0</v>
      </c>
    </row>
    <row r="63" spans="1:22" ht="36" customHeight="1">
      <c r="A63" s="42"/>
      <c r="B63" s="30" t="s">
        <v>139</v>
      </c>
      <c r="C63" s="27">
        <v>821</v>
      </c>
      <c r="D63" s="29" t="s">
        <v>19</v>
      </c>
      <c r="E63" s="37" t="s">
        <v>173</v>
      </c>
      <c r="F63" s="52">
        <f t="shared" si="33"/>
        <v>1451100</v>
      </c>
      <c r="G63" s="68">
        <v>1147189.8999999999</v>
      </c>
      <c r="H63" s="68">
        <v>303910.09999999998</v>
      </c>
      <c r="I63" s="68"/>
      <c r="J63" s="52">
        <f t="shared" si="52"/>
        <v>0</v>
      </c>
      <c r="K63" s="68"/>
      <c r="L63" s="68"/>
      <c r="M63" s="68"/>
      <c r="N63" s="52">
        <f t="shared" si="53"/>
        <v>990127.1</v>
      </c>
      <c r="O63" s="68">
        <v>687844.2</v>
      </c>
      <c r="P63" s="68">
        <v>302282.90000000002</v>
      </c>
      <c r="Q63" s="68"/>
      <c r="R63" s="52">
        <f t="shared" si="54"/>
        <v>0</v>
      </c>
      <c r="S63" s="68"/>
      <c r="T63" s="68"/>
      <c r="U63" s="68"/>
      <c r="V63" s="69">
        <f t="shared" si="34"/>
        <v>0</v>
      </c>
    </row>
    <row r="64" spans="1:22" ht="36" customHeight="1">
      <c r="A64" s="42"/>
      <c r="B64" s="30" t="s">
        <v>139</v>
      </c>
      <c r="C64" s="27">
        <v>815</v>
      </c>
      <c r="D64" s="29" t="s">
        <v>50</v>
      </c>
      <c r="E64" s="37" t="s">
        <v>173</v>
      </c>
      <c r="F64" s="52">
        <f t="shared" si="33"/>
        <v>150670.70000000001</v>
      </c>
      <c r="G64" s="68">
        <v>150670.70000000001</v>
      </c>
      <c r="H64" s="68"/>
      <c r="I64" s="68"/>
      <c r="J64" s="52">
        <f t="shared" si="52"/>
        <v>0</v>
      </c>
      <c r="K64" s="68"/>
      <c r="L64" s="68"/>
      <c r="M64" s="68"/>
      <c r="N64" s="52">
        <f t="shared" si="53"/>
        <v>0</v>
      </c>
      <c r="O64" s="68"/>
      <c r="P64" s="68"/>
      <c r="Q64" s="68"/>
      <c r="R64" s="52">
        <f t="shared" si="54"/>
        <v>0</v>
      </c>
      <c r="S64" s="68"/>
      <c r="T64" s="68"/>
      <c r="U64" s="68"/>
      <c r="V64" s="69">
        <f t="shared" si="34"/>
        <v>0</v>
      </c>
    </row>
    <row r="65" spans="1:22" ht="53.25" customHeight="1">
      <c r="A65" s="42"/>
      <c r="B65" s="30" t="s">
        <v>335</v>
      </c>
      <c r="C65" s="27">
        <v>821</v>
      </c>
      <c r="D65" s="29" t="s">
        <v>19</v>
      </c>
      <c r="E65" s="37" t="s">
        <v>334</v>
      </c>
      <c r="F65" s="52">
        <f t="shared" ref="F65" si="55">G65+H65+I65</f>
        <v>0</v>
      </c>
      <c r="G65" s="68">
        <v>0</v>
      </c>
      <c r="H65" s="68"/>
      <c r="I65" s="68"/>
      <c r="J65" s="52">
        <f t="shared" ref="J65" si="56">K65+L65+M65</f>
        <v>0</v>
      </c>
      <c r="K65" s="68"/>
      <c r="L65" s="68"/>
      <c r="M65" s="68"/>
      <c r="N65" s="52">
        <f t="shared" ref="N65" si="57">O65+P65+Q65</f>
        <v>0</v>
      </c>
      <c r="O65" s="68"/>
      <c r="P65" s="68"/>
      <c r="Q65" s="68"/>
      <c r="R65" s="52">
        <f t="shared" ref="R65" si="58">S65+T65+U65</f>
        <v>0</v>
      </c>
      <c r="S65" s="68"/>
      <c r="T65" s="68"/>
      <c r="U65" s="68"/>
      <c r="V65" s="69" t="e">
        <f t="shared" ref="V65" si="59">J65/F65</f>
        <v>#DIV/0!</v>
      </c>
    </row>
    <row r="66" spans="1:22" ht="33">
      <c r="A66" s="36" t="s">
        <v>51</v>
      </c>
      <c r="B66" s="24" t="s">
        <v>52</v>
      </c>
      <c r="C66" s="25" t="s">
        <v>12</v>
      </c>
      <c r="D66" s="25" t="s">
        <v>12</v>
      </c>
      <c r="E66" s="25" t="s">
        <v>12</v>
      </c>
      <c r="F66" s="52">
        <f t="shared" si="33"/>
        <v>192990.9</v>
      </c>
      <c r="G66" s="52">
        <f t="shared" ref="G66:H66" si="60">SUM(G68:G73)</f>
        <v>37923</v>
      </c>
      <c r="H66" s="52">
        <f t="shared" si="60"/>
        <v>155067.9</v>
      </c>
      <c r="I66" s="52">
        <f t="shared" ref="I66" si="61">SUM(I68:I73)</f>
        <v>0</v>
      </c>
      <c r="J66" s="52">
        <f t="shared" si="52"/>
        <v>0</v>
      </c>
      <c r="K66" s="52">
        <f t="shared" ref="K66:M66" si="62">SUM(K68:K73)</f>
        <v>0</v>
      </c>
      <c r="L66" s="52">
        <f t="shared" si="62"/>
        <v>0</v>
      </c>
      <c r="M66" s="52">
        <f t="shared" si="62"/>
        <v>0</v>
      </c>
      <c r="N66" s="52">
        <f t="shared" si="53"/>
        <v>146020</v>
      </c>
      <c r="O66" s="52">
        <f t="shared" ref="O66:T66" si="63">SUM(O68:O73)</f>
        <v>36887.300000000003</v>
      </c>
      <c r="P66" s="52">
        <f t="shared" si="63"/>
        <v>109132.7</v>
      </c>
      <c r="Q66" s="52">
        <f t="shared" si="63"/>
        <v>0</v>
      </c>
      <c r="R66" s="52">
        <f t="shared" si="54"/>
        <v>155515.79999999999</v>
      </c>
      <c r="S66" s="52">
        <f t="shared" si="63"/>
        <v>49342.2</v>
      </c>
      <c r="T66" s="52">
        <f t="shared" si="63"/>
        <v>106173.6</v>
      </c>
      <c r="U66" s="52">
        <f t="shared" ref="U66" si="64">SUM(U68:U73)</f>
        <v>0</v>
      </c>
      <c r="V66" s="65">
        <f t="shared" si="34"/>
        <v>0</v>
      </c>
    </row>
    <row r="67" spans="1:22" ht="18.75">
      <c r="A67" s="42"/>
      <c r="B67" s="26" t="s">
        <v>15</v>
      </c>
      <c r="C67" s="27"/>
      <c r="D67" s="27"/>
      <c r="E67" s="27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65"/>
    </row>
    <row r="68" spans="1:22" ht="55.5" customHeight="1">
      <c r="A68" s="42"/>
      <c r="B68" s="30" t="s">
        <v>317</v>
      </c>
      <c r="C68" s="27">
        <v>815</v>
      </c>
      <c r="D68" s="29" t="s">
        <v>50</v>
      </c>
      <c r="E68" s="37" t="s">
        <v>180</v>
      </c>
      <c r="F68" s="52">
        <f t="shared" si="33"/>
        <v>131069.2</v>
      </c>
      <c r="G68" s="68">
        <v>3932.1</v>
      </c>
      <c r="H68" s="68">
        <v>127137.1</v>
      </c>
      <c r="I68" s="68"/>
      <c r="J68" s="52">
        <f t="shared" ref="J68:J74" si="65">K68+L68+M68</f>
        <v>0</v>
      </c>
      <c r="K68" s="68"/>
      <c r="L68" s="68"/>
      <c r="M68" s="68"/>
      <c r="N68" s="52">
        <f t="shared" ref="N68:N74" si="66">O68+P68+Q68</f>
        <v>83973.6</v>
      </c>
      <c r="O68" s="68">
        <v>2519.1999999999998</v>
      </c>
      <c r="P68" s="68">
        <v>81454.399999999994</v>
      </c>
      <c r="Q68" s="68"/>
      <c r="R68" s="52">
        <f t="shared" ref="R68:R74" si="67">S68+T68+U68</f>
        <v>98511.5</v>
      </c>
      <c r="S68" s="68">
        <v>2955.3</v>
      </c>
      <c r="T68" s="68">
        <v>95556.2</v>
      </c>
      <c r="U68" s="68"/>
      <c r="V68" s="69">
        <f t="shared" si="34"/>
        <v>0</v>
      </c>
    </row>
    <row r="69" spans="1:22" ht="55.5" customHeight="1">
      <c r="A69" s="42"/>
      <c r="B69" s="30" t="s">
        <v>54</v>
      </c>
      <c r="C69" s="27">
        <v>815</v>
      </c>
      <c r="D69" s="29" t="s">
        <v>50</v>
      </c>
      <c r="E69" s="37" t="s">
        <v>224</v>
      </c>
      <c r="F69" s="52">
        <f t="shared" si="33"/>
        <v>474.8</v>
      </c>
      <c r="G69" s="68">
        <v>474.8</v>
      </c>
      <c r="H69" s="68"/>
      <c r="I69" s="68"/>
      <c r="J69" s="52">
        <f t="shared" si="65"/>
        <v>0</v>
      </c>
      <c r="K69" s="68"/>
      <c r="L69" s="68"/>
      <c r="M69" s="68"/>
      <c r="N69" s="52">
        <f t="shared" si="66"/>
        <v>547.20000000000005</v>
      </c>
      <c r="O69" s="68">
        <v>547.20000000000005</v>
      </c>
      <c r="P69" s="68"/>
      <c r="Q69" s="68"/>
      <c r="R69" s="52">
        <f t="shared" si="67"/>
        <v>864.6</v>
      </c>
      <c r="S69" s="68">
        <v>864.6</v>
      </c>
      <c r="T69" s="68"/>
      <c r="U69" s="68"/>
      <c r="V69" s="69">
        <f t="shared" si="34"/>
        <v>0</v>
      </c>
    </row>
    <row r="70" spans="1:22" ht="55.5" customHeight="1">
      <c r="A70" s="42"/>
      <c r="B70" s="30" t="s">
        <v>317</v>
      </c>
      <c r="C70" s="27">
        <v>816</v>
      </c>
      <c r="D70" s="29" t="s">
        <v>53</v>
      </c>
      <c r="E70" s="37" t="s">
        <v>180</v>
      </c>
      <c r="F70" s="52">
        <f t="shared" si="33"/>
        <v>17096</v>
      </c>
      <c r="G70" s="68">
        <v>512.9</v>
      </c>
      <c r="H70" s="68">
        <v>16583.099999999999</v>
      </c>
      <c r="I70" s="68"/>
      <c r="J70" s="52">
        <f t="shared" si="65"/>
        <v>0</v>
      </c>
      <c r="K70" s="68"/>
      <c r="L70" s="68"/>
      <c r="M70" s="68"/>
      <c r="N70" s="52">
        <f t="shared" si="66"/>
        <v>11090.8</v>
      </c>
      <c r="O70" s="68">
        <v>332.7</v>
      </c>
      <c r="P70" s="68">
        <v>10758.1</v>
      </c>
      <c r="Q70" s="68"/>
      <c r="R70" s="52">
        <f t="shared" si="67"/>
        <v>10945.8</v>
      </c>
      <c r="S70" s="68">
        <v>328.4</v>
      </c>
      <c r="T70" s="68">
        <v>10617.4</v>
      </c>
      <c r="U70" s="68"/>
      <c r="V70" s="69">
        <f t="shared" si="34"/>
        <v>0</v>
      </c>
    </row>
    <row r="71" spans="1:22" ht="33">
      <c r="A71" s="42"/>
      <c r="B71" s="30" t="s">
        <v>181</v>
      </c>
      <c r="C71" s="27">
        <v>815</v>
      </c>
      <c r="D71" s="29" t="s">
        <v>50</v>
      </c>
      <c r="E71" s="37" t="s">
        <v>182</v>
      </c>
      <c r="F71" s="52">
        <f t="shared" si="33"/>
        <v>11698.7</v>
      </c>
      <c r="G71" s="68">
        <v>351</v>
      </c>
      <c r="H71" s="68">
        <v>11347.7</v>
      </c>
      <c r="I71" s="68"/>
      <c r="J71" s="52">
        <f t="shared" si="65"/>
        <v>0</v>
      </c>
      <c r="K71" s="68"/>
      <c r="L71" s="68"/>
      <c r="M71" s="68"/>
      <c r="N71" s="52">
        <f t="shared" si="66"/>
        <v>17443.5</v>
      </c>
      <c r="O71" s="68">
        <v>523.29999999999995</v>
      </c>
      <c r="P71" s="68">
        <v>16920.2</v>
      </c>
      <c r="Q71" s="68"/>
      <c r="R71" s="52">
        <f t="shared" si="67"/>
        <v>0</v>
      </c>
      <c r="S71" s="68"/>
      <c r="T71" s="68"/>
      <c r="U71" s="68"/>
      <c r="V71" s="69">
        <f t="shared" si="34"/>
        <v>0</v>
      </c>
    </row>
    <row r="72" spans="1:22" ht="53.25" customHeight="1">
      <c r="A72" s="42"/>
      <c r="B72" s="30" t="s">
        <v>250</v>
      </c>
      <c r="C72" s="27">
        <v>815</v>
      </c>
      <c r="D72" s="29" t="s">
        <v>50</v>
      </c>
      <c r="E72" s="32" t="s">
        <v>251</v>
      </c>
      <c r="F72" s="52">
        <f t="shared" si="33"/>
        <v>29458.1</v>
      </c>
      <c r="G72" s="68">
        <v>29458.1</v>
      </c>
      <c r="H72" s="68"/>
      <c r="I72" s="68"/>
      <c r="J72" s="52">
        <f t="shared" si="65"/>
        <v>0</v>
      </c>
      <c r="K72" s="68"/>
      <c r="L72" s="68"/>
      <c r="M72" s="68"/>
      <c r="N72" s="52">
        <f t="shared" si="66"/>
        <v>29315.7</v>
      </c>
      <c r="O72" s="68">
        <v>29315.7</v>
      </c>
      <c r="P72" s="68"/>
      <c r="Q72" s="68"/>
      <c r="R72" s="52">
        <f t="shared" si="67"/>
        <v>40803.4</v>
      </c>
      <c r="S72" s="68">
        <v>40803.4</v>
      </c>
      <c r="T72" s="68"/>
      <c r="U72" s="68"/>
      <c r="V72" s="69">
        <f t="shared" si="34"/>
        <v>0</v>
      </c>
    </row>
    <row r="73" spans="1:22" ht="53.25" customHeight="1">
      <c r="A73" s="42"/>
      <c r="B73" s="30" t="s">
        <v>55</v>
      </c>
      <c r="C73" s="27">
        <v>816</v>
      </c>
      <c r="D73" s="29" t="s">
        <v>53</v>
      </c>
      <c r="E73" s="37" t="s">
        <v>234</v>
      </c>
      <c r="F73" s="52">
        <f t="shared" si="33"/>
        <v>3194.1</v>
      </c>
      <c r="G73" s="68">
        <v>3194.1</v>
      </c>
      <c r="H73" s="68"/>
      <c r="I73" s="68"/>
      <c r="J73" s="52">
        <f t="shared" si="65"/>
        <v>0</v>
      </c>
      <c r="K73" s="68"/>
      <c r="L73" s="68"/>
      <c r="M73" s="68"/>
      <c r="N73" s="52">
        <f t="shared" si="66"/>
        <v>3649.2</v>
      </c>
      <c r="O73" s="68">
        <v>3649.2</v>
      </c>
      <c r="P73" s="68"/>
      <c r="Q73" s="68"/>
      <c r="R73" s="52">
        <f t="shared" si="67"/>
        <v>4390.5</v>
      </c>
      <c r="S73" s="68">
        <v>4390.5</v>
      </c>
      <c r="T73" s="68"/>
      <c r="U73" s="68"/>
      <c r="V73" s="69">
        <f t="shared" si="34"/>
        <v>0</v>
      </c>
    </row>
    <row r="74" spans="1:22" ht="33">
      <c r="A74" s="39" t="s">
        <v>56</v>
      </c>
      <c r="B74" s="15" t="s">
        <v>57</v>
      </c>
      <c r="C74" s="6" t="s">
        <v>12</v>
      </c>
      <c r="D74" s="6" t="s">
        <v>12</v>
      </c>
      <c r="E74" s="6" t="s">
        <v>12</v>
      </c>
      <c r="F74" s="52">
        <f t="shared" si="33"/>
        <v>125761.9</v>
      </c>
      <c r="G74" s="52">
        <f>SUM(G76:G81)</f>
        <v>35645.300000000003</v>
      </c>
      <c r="H74" s="52">
        <f>SUM(H76:H81)</f>
        <v>87913.5</v>
      </c>
      <c r="I74" s="52">
        <f>SUM(I76:I81)</f>
        <v>2203.1</v>
      </c>
      <c r="J74" s="52">
        <f t="shared" si="65"/>
        <v>0</v>
      </c>
      <c r="K74" s="52">
        <f>SUM(K76:K81)</f>
        <v>0</v>
      </c>
      <c r="L74" s="52">
        <f>SUM(L76:L81)</f>
        <v>0</v>
      </c>
      <c r="M74" s="52">
        <f>SUM(M76:M81)</f>
        <v>0</v>
      </c>
      <c r="N74" s="52">
        <f t="shared" si="66"/>
        <v>41163.5</v>
      </c>
      <c r="O74" s="52">
        <f>SUM(O76:O81)</f>
        <v>33166.800000000003</v>
      </c>
      <c r="P74" s="52">
        <f>SUM(P76:P81)</f>
        <v>7996.7</v>
      </c>
      <c r="Q74" s="52">
        <f>SUM(Q76:Q81)</f>
        <v>0</v>
      </c>
      <c r="R74" s="52">
        <f t="shared" si="67"/>
        <v>372944.2</v>
      </c>
      <c r="S74" s="52">
        <f>SUM(S76:S81)</f>
        <v>173868.4</v>
      </c>
      <c r="T74" s="52">
        <f>SUM(T76:T81)</f>
        <v>199075.8</v>
      </c>
      <c r="U74" s="52">
        <f>SUM(U76:U81)</f>
        <v>0</v>
      </c>
      <c r="V74" s="65">
        <f t="shared" si="34"/>
        <v>0</v>
      </c>
    </row>
    <row r="75" spans="1:22" ht="18.75">
      <c r="A75" s="42"/>
      <c r="B75" s="26" t="s">
        <v>15</v>
      </c>
      <c r="C75" s="27"/>
      <c r="D75" s="27"/>
      <c r="E75" s="27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65"/>
    </row>
    <row r="76" spans="1:22" ht="75" customHeight="1">
      <c r="A76" s="42"/>
      <c r="B76" s="30" t="s">
        <v>174</v>
      </c>
      <c r="C76" s="27">
        <v>821</v>
      </c>
      <c r="D76" s="29" t="s">
        <v>19</v>
      </c>
      <c r="E76" s="37" t="s">
        <v>175</v>
      </c>
      <c r="F76" s="52">
        <f t="shared" si="33"/>
        <v>11438.6</v>
      </c>
      <c r="G76" s="68">
        <v>278</v>
      </c>
      <c r="H76" s="68">
        <v>8957.5</v>
      </c>
      <c r="I76" s="68">
        <v>2203.1</v>
      </c>
      <c r="J76" s="52">
        <f t="shared" ref="J76:J82" si="68">K76+L76+M76</f>
        <v>0</v>
      </c>
      <c r="K76" s="68"/>
      <c r="L76" s="68"/>
      <c r="M76" s="68"/>
      <c r="N76" s="52">
        <f t="shared" ref="N76:N82" si="69">O76+P76+Q76</f>
        <v>8244.1</v>
      </c>
      <c r="O76" s="68">
        <v>247.4</v>
      </c>
      <c r="P76" s="68">
        <v>7996.7</v>
      </c>
      <c r="Q76" s="68"/>
      <c r="R76" s="52">
        <f t="shared" ref="R76:R82" si="70">S76+T76+U76</f>
        <v>8088</v>
      </c>
      <c r="S76" s="68">
        <v>242.7</v>
      </c>
      <c r="T76" s="68">
        <v>7845.3</v>
      </c>
      <c r="U76" s="68"/>
      <c r="V76" s="69">
        <f t="shared" si="34"/>
        <v>0</v>
      </c>
    </row>
    <row r="77" spans="1:22" ht="70.5" customHeight="1">
      <c r="A77" s="42"/>
      <c r="B77" s="30" t="s">
        <v>179</v>
      </c>
      <c r="C77" s="27">
        <v>815</v>
      </c>
      <c r="D77" s="29" t="s">
        <v>50</v>
      </c>
      <c r="E77" s="37" t="s">
        <v>178</v>
      </c>
      <c r="F77" s="52">
        <f t="shared" si="33"/>
        <v>81397.899999999994</v>
      </c>
      <c r="G77" s="68">
        <v>2441.9</v>
      </c>
      <c r="H77" s="68">
        <v>78956</v>
      </c>
      <c r="I77" s="68"/>
      <c r="J77" s="52">
        <f t="shared" si="68"/>
        <v>0</v>
      </c>
      <c r="K77" s="68"/>
      <c r="L77" s="68"/>
      <c r="M77" s="68"/>
      <c r="N77" s="52">
        <f t="shared" si="69"/>
        <v>0</v>
      </c>
      <c r="O77" s="68"/>
      <c r="P77" s="68"/>
      <c r="Q77" s="68"/>
      <c r="R77" s="52">
        <f t="shared" si="70"/>
        <v>0</v>
      </c>
      <c r="S77" s="68"/>
      <c r="T77" s="68"/>
      <c r="U77" s="68"/>
      <c r="V77" s="69">
        <f t="shared" si="34"/>
        <v>0</v>
      </c>
    </row>
    <row r="78" spans="1:22" ht="33">
      <c r="A78" s="42"/>
      <c r="B78" s="30" t="s">
        <v>58</v>
      </c>
      <c r="C78" s="27">
        <v>815</v>
      </c>
      <c r="D78" s="29" t="s">
        <v>50</v>
      </c>
      <c r="E78" s="37" t="s">
        <v>225</v>
      </c>
      <c r="F78" s="52">
        <f t="shared" si="33"/>
        <v>7000</v>
      </c>
      <c r="G78" s="68">
        <v>7000</v>
      </c>
      <c r="H78" s="68"/>
      <c r="I78" s="68"/>
      <c r="J78" s="52">
        <f t="shared" si="68"/>
        <v>0</v>
      </c>
      <c r="K78" s="68"/>
      <c r="L78" s="68"/>
      <c r="M78" s="68"/>
      <c r="N78" s="52">
        <f t="shared" si="69"/>
        <v>7000</v>
      </c>
      <c r="O78" s="68">
        <v>7000</v>
      </c>
      <c r="P78" s="68"/>
      <c r="Q78" s="68"/>
      <c r="R78" s="52">
        <f t="shared" si="70"/>
        <v>348757.8</v>
      </c>
      <c r="S78" s="68">
        <v>157527.29999999999</v>
      </c>
      <c r="T78" s="68">
        <v>191230.5</v>
      </c>
      <c r="U78" s="68"/>
      <c r="V78" s="69">
        <f t="shared" si="34"/>
        <v>0</v>
      </c>
    </row>
    <row r="79" spans="1:22" ht="33" customHeight="1">
      <c r="A79" s="42"/>
      <c r="B79" s="30" t="s">
        <v>59</v>
      </c>
      <c r="C79" s="27">
        <v>815</v>
      </c>
      <c r="D79" s="29" t="s">
        <v>50</v>
      </c>
      <c r="E79" s="32" t="s">
        <v>247</v>
      </c>
      <c r="F79" s="52">
        <f t="shared" si="33"/>
        <v>6000</v>
      </c>
      <c r="G79" s="68">
        <v>6000</v>
      </c>
      <c r="H79" s="68"/>
      <c r="I79" s="68"/>
      <c r="J79" s="52">
        <f t="shared" si="68"/>
        <v>0</v>
      </c>
      <c r="K79" s="68"/>
      <c r="L79" s="68"/>
      <c r="M79" s="68"/>
      <c r="N79" s="52">
        <f t="shared" si="69"/>
        <v>6000</v>
      </c>
      <c r="O79" s="68">
        <v>6000</v>
      </c>
      <c r="P79" s="68"/>
      <c r="Q79" s="68"/>
      <c r="R79" s="52">
        <f t="shared" si="70"/>
        <v>0</v>
      </c>
      <c r="S79" s="68"/>
      <c r="T79" s="68"/>
      <c r="U79" s="68"/>
      <c r="V79" s="69">
        <f t="shared" si="34"/>
        <v>0</v>
      </c>
    </row>
    <row r="80" spans="1:22" ht="66">
      <c r="A80" s="42"/>
      <c r="B80" s="30" t="s">
        <v>248</v>
      </c>
      <c r="C80" s="27">
        <v>815</v>
      </c>
      <c r="D80" s="29" t="s">
        <v>50</v>
      </c>
      <c r="E80" s="32" t="s">
        <v>249</v>
      </c>
      <c r="F80" s="52">
        <f t="shared" si="33"/>
        <v>3821</v>
      </c>
      <c r="G80" s="68">
        <v>3821</v>
      </c>
      <c r="H80" s="68"/>
      <c r="I80" s="68"/>
      <c r="J80" s="52">
        <f t="shared" si="68"/>
        <v>0</v>
      </c>
      <c r="K80" s="68"/>
      <c r="L80" s="68"/>
      <c r="M80" s="68"/>
      <c r="N80" s="52">
        <f t="shared" si="69"/>
        <v>3821</v>
      </c>
      <c r="O80" s="68">
        <v>3821</v>
      </c>
      <c r="P80" s="68"/>
      <c r="Q80" s="68"/>
      <c r="R80" s="52">
        <f t="shared" si="70"/>
        <v>0</v>
      </c>
      <c r="S80" s="68"/>
      <c r="T80" s="68"/>
      <c r="U80" s="68"/>
      <c r="V80" s="69">
        <f t="shared" si="34"/>
        <v>0</v>
      </c>
    </row>
    <row r="81" spans="1:22" ht="33">
      <c r="A81" s="42"/>
      <c r="B81" s="30" t="s">
        <v>177</v>
      </c>
      <c r="C81" s="27">
        <v>815</v>
      </c>
      <c r="D81" s="29" t="s">
        <v>50</v>
      </c>
      <c r="E81" s="32" t="s">
        <v>176</v>
      </c>
      <c r="F81" s="52">
        <f t="shared" si="33"/>
        <v>16104.4</v>
      </c>
      <c r="G81" s="68">
        <v>16104.4</v>
      </c>
      <c r="H81" s="68"/>
      <c r="I81" s="68"/>
      <c r="J81" s="52">
        <f t="shared" si="68"/>
        <v>0</v>
      </c>
      <c r="K81" s="68"/>
      <c r="L81" s="68"/>
      <c r="M81" s="68"/>
      <c r="N81" s="52">
        <f t="shared" si="69"/>
        <v>16098.4</v>
      </c>
      <c r="O81" s="68">
        <v>16098.4</v>
      </c>
      <c r="P81" s="68"/>
      <c r="Q81" s="68"/>
      <c r="R81" s="52">
        <f t="shared" si="70"/>
        <v>16098.4</v>
      </c>
      <c r="S81" s="68">
        <v>16098.4</v>
      </c>
      <c r="T81" s="68"/>
      <c r="U81" s="68"/>
      <c r="V81" s="69">
        <f t="shared" si="34"/>
        <v>0</v>
      </c>
    </row>
    <row r="82" spans="1:22" ht="66">
      <c r="A82" s="39" t="s">
        <v>60</v>
      </c>
      <c r="B82" s="15" t="s">
        <v>61</v>
      </c>
      <c r="C82" s="6" t="s">
        <v>12</v>
      </c>
      <c r="D82" s="6" t="s">
        <v>12</v>
      </c>
      <c r="E82" s="6" t="s">
        <v>12</v>
      </c>
      <c r="F82" s="52">
        <f t="shared" si="33"/>
        <v>84230</v>
      </c>
      <c r="G82" s="52">
        <f t="shared" ref="G82:H82" si="71">SUM(G84:G89)</f>
        <v>84230</v>
      </c>
      <c r="H82" s="52">
        <f t="shared" si="71"/>
        <v>0</v>
      </c>
      <c r="I82" s="52">
        <f t="shared" ref="I82" si="72">SUM(I84:I89)</f>
        <v>0</v>
      </c>
      <c r="J82" s="52">
        <f t="shared" si="68"/>
        <v>5600</v>
      </c>
      <c r="K82" s="52">
        <f t="shared" ref="K82:M82" si="73">SUM(K84:K89)</f>
        <v>5600</v>
      </c>
      <c r="L82" s="52">
        <f t="shared" si="73"/>
        <v>0</v>
      </c>
      <c r="M82" s="52">
        <f t="shared" si="73"/>
        <v>0</v>
      </c>
      <c r="N82" s="52">
        <f t="shared" si="69"/>
        <v>60820</v>
      </c>
      <c r="O82" s="52">
        <f t="shared" ref="O82:T82" si="74">SUM(O84:O89)</f>
        <v>60820</v>
      </c>
      <c r="P82" s="52">
        <f t="shared" si="74"/>
        <v>0</v>
      </c>
      <c r="Q82" s="52">
        <f t="shared" si="74"/>
        <v>0</v>
      </c>
      <c r="R82" s="52">
        <f t="shared" si="70"/>
        <v>60820</v>
      </c>
      <c r="S82" s="52">
        <f t="shared" si="74"/>
        <v>60820</v>
      </c>
      <c r="T82" s="52">
        <f t="shared" si="74"/>
        <v>0</v>
      </c>
      <c r="U82" s="52">
        <f t="shared" ref="U82" si="75">SUM(U84:U89)</f>
        <v>0</v>
      </c>
      <c r="V82" s="65">
        <f t="shared" si="34"/>
        <v>6.6000000000000003E-2</v>
      </c>
    </row>
    <row r="83" spans="1:22" ht="18.75">
      <c r="A83" s="40"/>
      <c r="B83" s="16" t="s">
        <v>15</v>
      </c>
      <c r="C83" s="7"/>
      <c r="D83" s="7"/>
      <c r="E83" s="7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65"/>
    </row>
    <row r="84" spans="1:22" ht="82.5">
      <c r="A84" s="42"/>
      <c r="B84" s="30" t="s">
        <v>228</v>
      </c>
      <c r="C84" s="27">
        <v>816</v>
      </c>
      <c r="D84" s="29" t="s">
        <v>53</v>
      </c>
      <c r="E84" s="27" t="s">
        <v>227</v>
      </c>
      <c r="F84" s="52">
        <f t="shared" si="33"/>
        <v>16630</v>
      </c>
      <c r="G84" s="68">
        <v>16630</v>
      </c>
      <c r="H84" s="68"/>
      <c r="I84" s="68"/>
      <c r="J84" s="52">
        <f t="shared" ref="J84:J89" si="76">K84+L84+M84</f>
        <v>0</v>
      </c>
      <c r="K84" s="68"/>
      <c r="L84" s="68"/>
      <c r="M84" s="68"/>
      <c r="N84" s="52">
        <f t="shared" ref="N84:N89" si="77">O84+P84+Q84</f>
        <v>16630</v>
      </c>
      <c r="O84" s="68">
        <v>16630</v>
      </c>
      <c r="P84" s="68"/>
      <c r="Q84" s="68"/>
      <c r="R84" s="52">
        <f t="shared" ref="R84:R89" si="78">S84+T84+U84</f>
        <v>16630</v>
      </c>
      <c r="S84" s="68">
        <v>16630</v>
      </c>
      <c r="T84" s="68"/>
      <c r="U84" s="68"/>
      <c r="V84" s="69">
        <f t="shared" si="34"/>
        <v>0</v>
      </c>
    </row>
    <row r="85" spans="1:22" ht="33">
      <c r="A85" s="42"/>
      <c r="B85" s="30" t="s">
        <v>63</v>
      </c>
      <c r="C85" s="27">
        <v>816</v>
      </c>
      <c r="D85" s="29" t="s">
        <v>53</v>
      </c>
      <c r="E85" s="37" t="s">
        <v>235</v>
      </c>
      <c r="F85" s="52">
        <f t="shared" si="33"/>
        <v>45240</v>
      </c>
      <c r="G85" s="68">
        <v>45240</v>
      </c>
      <c r="H85" s="68"/>
      <c r="I85" s="68"/>
      <c r="J85" s="52">
        <f t="shared" si="76"/>
        <v>5600</v>
      </c>
      <c r="K85" s="68">
        <v>5600</v>
      </c>
      <c r="L85" s="68"/>
      <c r="M85" s="68"/>
      <c r="N85" s="52">
        <f t="shared" si="77"/>
        <v>33000</v>
      </c>
      <c r="O85" s="68">
        <v>33000</v>
      </c>
      <c r="P85" s="68"/>
      <c r="Q85" s="68"/>
      <c r="R85" s="52">
        <f t="shared" si="78"/>
        <v>33000</v>
      </c>
      <c r="S85" s="68">
        <v>33000</v>
      </c>
      <c r="T85" s="68"/>
      <c r="U85" s="68"/>
      <c r="V85" s="69">
        <f t="shared" si="34"/>
        <v>0.124</v>
      </c>
    </row>
    <row r="86" spans="1:22" ht="66">
      <c r="A86" s="42"/>
      <c r="B86" s="30" t="s">
        <v>62</v>
      </c>
      <c r="C86" s="27">
        <v>816</v>
      </c>
      <c r="D86" s="29" t="s">
        <v>53</v>
      </c>
      <c r="E86" s="37" t="s">
        <v>229</v>
      </c>
      <c r="F86" s="52">
        <f t="shared" si="33"/>
        <v>11170</v>
      </c>
      <c r="G86" s="68">
        <v>11170</v>
      </c>
      <c r="H86" s="68"/>
      <c r="I86" s="68"/>
      <c r="J86" s="52">
        <f t="shared" si="76"/>
        <v>0</v>
      </c>
      <c r="K86" s="68"/>
      <c r="L86" s="68"/>
      <c r="M86" s="68"/>
      <c r="N86" s="52">
        <f t="shared" si="77"/>
        <v>0</v>
      </c>
      <c r="O86" s="68"/>
      <c r="P86" s="68"/>
      <c r="Q86" s="68"/>
      <c r="R86" s="52">
        <f t="shared" si="78"/>
        <v>0</v>
      </c>
      <c r="S86" s="68"/>
      <c r="T86" s="68"/>
      <c r="U86" s="68"/>
      <c r="V86" s="69">
        <f t="shared" si="34"/>
        <v>0</v>
      </c>
    </row>
    <row r="87" spans="1:22" ht="66">
      <c r="A87" s="42"/>
      <c r="B87" s="30" t="s">
        <v>64</v>
      </c>
      <c r="C87" s="27">
        <v>816</v>
      </c>
      <c r="D87" s="29" t="s">
        <v>53</v>
      </c>
      <c r="E87" s="37" t="s">
        <v>230</v>
      </c>
      <c r="F87" s="52">
        <f t="shared" si="33"/>
        <v>11170</v>
      </c>
      <c r="G87" s="68">
        <v>11170</v>
      </c>
      <c r="H87" s="68"/>
      <c r="I87" s="68"/>
      <c r="J87" s="52">
        <f t="shared" si="76"/>
        <v>0</v>
      </c>
      <c r="K87" s="68"/>
      <c r="L87" s="68"/>
      <c r="M87" s="68"/>
      <c r="N87" s="52">
        <f t="shared" si="77"/>
        <v>11170</v>
      </c>
      <c r="O87" s="68">
        <v>11170</v>
      </c>
      <c r="P87" s="68"/>
      <c r="Q87" s="68"/>
      <c r="R87" s="52">
        <f t="shared" si="78"/>
        <v>11170</v>
      </c>
      <c r="S87" s="68">
        <v>11170</v>
      </c>
      <c r="T87" s="68"/>
      <c r="U87" s="68"/>
      <c r="V87" s="69">
        <f t="shared" si="34"/>
        <v>0</v>
      </c>
    </row>
    <row r="88" spans="1:22" ht="82.5">
      <c r="A88" s="42"/>
      <c r="B88" s="30" t="s">
        <v>65</v>
      </c>
      <c r="C88" s="27">
        <v>816</v>
      </c>
      <c r="D88" s="29" t="s">
        <v>53</v>
      </c>
      <c r="E88" s="37" t="s">
        <v>226</v>
      </c>
      <c r="F88" s="52">
        <f t="shared" si="33"/>
        <v>20</v>
      </c>
      <c r="G88" s="68">
        <v>20</v>
      </c>
      <c r="H88" s="68"/>
      <c r="I88" s="68"/>
      <c r="J88" s="52">
        <f t="shared" si="76"/>
        <v>0</v>
      </c>
      <c r="K88" s="68"/>
      <c r="L88" s="68"/>
      <c r="M88" s="68"/>
      <c r="N88" s="52">
        <f t="shared" si="77"/>
        <v>20</v>
      </c>
      <c r="O88" s="68">
        <v>20</v>
      </c>
      <c r="P88" s="68"/>
      <c r="Q88" s="68"/>
      <c r="R88" s="52">
        <f t="shared" si="78"/>
        <v>20</v>
      </c>
      <c r="S88" s="68">
        <v>20</v>
      </c>
      <c r="T88" s="68"/>
      <c r="U88" s="68"/>
      <c r="V88" s="69">
        <f t="shared" si="34"/>
        <v>0</v>
      </c>
    </row>
    <row r="89" spans="1:22" ht="66">
      <c r="A89" s="42"/>
      <c r="B89" s="30" t="s">
        <v>66</v>
      </c>
      <c r="C89" s="27">
        <v>816</v>
      </c>
      <c r="D89" s="29" t="s">
        <v>53</v>
      </c>
      <c r="E89" s="37" t="s">
        <v>231</v>
      </c>
      <c r="F89" s="52">
        <f t="shared" ref="F89:F127" si="79">G89+H89+I89</f>
        <v>0</v>
      </c>
      <c r="G89" s="68">
        <v>0</v>
      </c>
      <c r="H89" s="68"/>
      <c r="I89" s="68"/>
      <c r="J89" s="52">
        <f t="shared" si="76"/>
        <v>0</v>
      </c>
      <c r="K89" s="68"/>
      <c r="L89" s="68"/>
      <c r="M89" s="68"/>
      <c r="N89" s="52">
        <f t="shared" si="77"/>
        <v>0</v>
      </c>
      <c r="O89" s="68"/>
      <c r="P89" s="68"/>
      <c r="Q89" s="68"/>
      <c r="R89" s="52">
        <f t="shared" si="78"/>
        <v>0</v>
      </c>
      <c r="S89" s="68"/>
      <c r="T89" s="68"/>
      <c r="U89" s="68"/>
      <c r="V89" s="69" t="e">
        <f t="shared" ref="V89:V127" si="80">J89/F89</f>
        <v>#DIV/0!</v>
      </c>
    </row>
    <row r="90" spans="1:22" ht="18.75">
      <c r="A90" s="41" t="s">
        <v>67</v>
      </c>
      <c r="B90" s="22" t="s">
        <v>68</v>
      </c>
      <c r="C90" s="1" t="s">
        <v>12</v>
      </c>
      <c r="D90" s="1" t="s">
        <v>12</v>
      </c>
      <c r="E90" s="1" t="s">
        <v>12</v>
      </c>
      <c r="F90" s="49">
        <f t="shared" si="79"/>
        <v>61327.7</v>
      </c>
      <c r="G90" s="49">
        <f>G91+G94+G97+G101+G107</f>
        <v>40996.199999999997</v>
      </c>
      <c r="H90" s="49">
        <f>H91+H94+H97+H101+H107</f>
        <v>20331.5</v>
      </c>
      <c r="I90" s="49">
        <f>I91+I94+I97+I101+I107</f>
        <v>0</v>
      </c>
      <c r="J90" s="49">
        <f t="shared" ref="J90:J91" si="81">K90+L90+M90</f>
        <v>2831</v>
      </c>
      <c r="K90" s="49">
        <f>K91+K94+K97+K101+K107</f>
        <v>2831</v>
      </c>
      <c r="L90" s="49">
        <f>L91+L94+L97+L101+L107</f>
        <v>0</v>
      </c>
      <c r="M90" s="49">
        <f>M91+M94+M97+M101+M107</f>
        <v>0</v>
      </c>
      <c r="N90" s="49">
        <f t="shared" ref="N90:N91" si="82">O90+P90+Q90</f>
        <v>50781.4</v>
      </c>
      <c r="O90" s="49">
        <f>O91+O94+O97+O101+O107</f>
        <v>16311.1</v>
      </c>
      <c r="P90" s="49">
        <f>P91+P94+P97+P101+P107</f>
        <v>34470.300000000003</v>
      </c>
      <c r="Q90" s="49">
        <f>Q91+Q94+Q97+Q101+Q107</f>
        <v>0</v>
      </c>
      <c r="R90" s="49">
        <f t="shared" ref="R90:R91" si="83">S90+T90+U90</f>
        <v>88625.8</v>
      </c>
      <c r="S90" s="49">
        <f>S91+S94+S97+S101+S107</f>
        <v>15451</v>
      </c>
      <c r="T90" s="49">
        <f>T91+T94+T97+T101+T107</f>
        <v>73174.8</v>
      </c>
      <c r="U90" s="49">
        <f>U91+U94+U97+U101+U107</f>
        <v>0</v>
      </c>
      <c r="V90" s="61">
        <f t="shared" si="80"/>
        <v>4.5999999999999999E-2</v>
      </c>
    </row>
    <row r="91" spans="1:22" ht="33">
      <c r="A91" s="39" t="s">
        <v>69</v>
      </c>
      <c r="B91" s="15" t="s">
        <v>70</v>
      </c>
      <c r="C91" s="6" t="s">
        <v>12</v>
      </c>
      <c r="D91" s="6" t="s">
        <v>12</v>
      </c>
      <c r="E91" s="6" t="s">
        <v>12</v>
      </c>
      <c r="F91" s="50">
        <f t="shared" si="79"/>
        <v>122.4</v>
      </c>
      <c r="G91" s="50">
        <f>SUM(G93:G93)</f>
        <v>122.4</v>
      </c>
      <c r="H91" s="50">
        <f>SUM(H93:H93)</f>
        <v>0</v>
      </c>
      <c r="I91" s="50">
        <f>SUM(I93:I93)</f>
        <v>0</v>
      </c>
      <c r="J91" s="50">
        <f t="shared" si="81"/>
        <v>0</v>
      </c>
      <c r="K91" s="50">
        <f>SUM(K93:K93)</f>
        <v>0</v>
      </c>
      <c r="L91" s="50">
        <f>SUM(L93:L93)</f>
        <v>0</v>
      </c>
      <c r="M91" s="50">
        <f>SUM(M93:M93)</f>
        <v>0</v>
      </c>
      <c r="N91" s="52">
        <f t="shared" si="82"/>
        <v>0</v>
      </c>
      <c r="O91" s="50">
        <f>SUM(O93:O93)</f>
        <v>0</v>
      </c>
      <c r="P91" s="50">
        <f>SUM(P93:P93)</f>
        <v>0</v>
      </c>
      <c r="Q91" s="50">
        <f>SUM(Q93:Q93)</f>
        <v>0</v>
      </c>
      <c r="R91" s="52">
        <f t="shared" si="83"/>
        <v>0</v>
      </c>
      <c r="S91" s="50">
        <f>SUM(S93:S93)</f>
        <v>0</v>
      </c>
      <c r="T91" s="50">
        <f>SUM(T93:T93)</f>
        <v>0</v>
      </c>
      <c r="U91" s="50">
        <f>SUM(U93:U93)</f>
        <v>0</v>
      </c>
      <c r="V91" s="62">
        <f t="shared" si="80"/>
        <v>0</v>
      </c>
    </row>
    <row r="92" spans="1:22" ht="18.75">
      <c r="A92" s="36"/>
      <c r="B92" s="28" t="s">
        <v>15</v>
      </c>
      <c r="C92" s="25"/>
      <c r="D92" s="25"/>
      <c r="E92" s="25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62"/>
    </row>
    <row r="93" spans="1:22" ht="141.75" customHeight="1">
      <c r="A93" s="42"/>
      <c r="B93" s="30" t="s">
        <v>256</v>
      </c>
      <c r="C93" s="27">
        <v>815</v>
      </c>
      <c r="D93" s="29" t="s">
        <v>50</v>
      </c>
      <c r="E93" s="37" t="s">
        <v>257</v>
      </c>
      <c r="F93" s="52">
        <f t="shared" si="79"/>
        <v>122.4</v>
      </c>
      <c r="G93" s="68">
        <v>122.4</v>
      </c>
      <c r="H93" s="68"/>
      <c r="I93" s="68"/>
      <c r="J93" s="52">
        <f t="shared" ref="J93:J94" si="84">K93+L93+M93</f>
        <v>0</v>
      </c>
      <c r="K93" s="68"/>
      <c r="L93" s="51"/>
      <c r="M93" s="51"/>
      <c r="N93" s="50">
        <f t="shared" ref="N93:N94" si="85">O93+P93+Q93</f>
        <v>0</v>
      </c>
      <c r="O93" s="51"/>
      <c r="P93" s="51"/>
      <c r="Q93" s="51"/>
      <c r="R93" s="50">
        <f t="shared" ref="R93:R94" si="86">S93+T93+U93</f>
        <v>0</v>
      </c>
      <c r="S93" s="51"/>
      <c r="T93" s="51"/>
      <c r="U93" s="51"/>
      <c r="V93" s="63">
        <f t="shared" si="80"/>
        <v>0</v>
      </c>
    </row>
    <row r="94" spans="1:22" ht="18.75">
      <c r="A94" s="36" t="s">
        <v>71</v>
      </c>
      <c r="B94" s="24" t="s">
        <v>72</v>
      </c>
      <c r="C94" s="25" t="s">
        <v>12</v>
      </c>
      <c r="D94" s="25" t="s">
        <v>12</v>
      </c>
      <c r="E94" s="25" t="s">
        <v>12</v>
      </c>
      <c r="F94" s="52">
        <f t="shared" si="79"/>
        <v>20000</v>
      </c>
      <c r="G94" s="52">
        <f>SUM(G96:G96)</f>
        <v>20000</v>
      </c>
      <c r="H94" s="52">
        <f>SUM(H96:H96)</f>
        <v>0</v>
      </c>
      <c r="I94" s="52">
        <f>SUM(I96:I96)</f>
        <v>0</v>
      </c>
      <c r="J94" s="52">
        <f t="shared" si="84"/>
        <v>0</v>
      </c>
      <c r="K94" s="52">
        <f>SUM(K96:K96)</f>
        <v>0</v>
      </c>
      <c r="L94" s="50">
        <f>SUM(L96:L96)</f>
        <v>0</v>
      </c>
      <c r="M94" s="50">
        <f>SUM(M96:M96)</f>
        <v>0</v>
      </c>
      <c r="N94" s="50">
        <f t="shared" si="85"/>
        <v>0</v>
      </c>
      <c r="O94" s="50">
        <f>SUM(O96:O96)</f>
        <v>0</v>
      </c>
      <c r="P94" s="50">
        <f>SUM(P96:P96)</f>
        <v>0</v>
      </c>
      <c r="Q94" s="50">
        <f>SUM(Q96:Q96)</f>
        <v>0</v>
      </c>
      <c r="R94" s="50">
        <f t="shared" si="86"/>
        <v>0</v>
      </c>
      <c r="S94" s="50">
        <f>SUM(S96:S96)</f>
        <v>0</v>
      </c>
      <c r="T94" s="50">
        <f>SUM(T96:T96)</f>
        <v>0</v>
      </c>
      <c r="U94" s="50">
        <f>SUM(U96:U96)</f>
        <v>0</v>
      </c>
      <c r="V94" s="62">
        <f t="shared" si="80"/>
        <v>0</v>
      </c>
    </row>
    <row r="95" spans="1:22" ht="18.75">
      <c r="A95" s="42"/>
      <c r="B95" s="28" t="s">
        <v>15</v>
      </c>
      <c r="C95" s="27"/>
      <c r="D95" s="29"/>
      <c r="E95" s="37"/>
      <c r="F95" s="52"/>
      <c r="G95" s="52"/>
      <c r="H95" s="52"/>
      <c r="I95" s="52"/>
      <c r="J95" s="52"/>
      <c r="K95" s="52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62"/>
    </row>
    <row r="96" spans="1:22" ht="66">
      <c r="A96" s="42"/>
      <c r="B96" s="30" t="s">
        <v>73</v>
      </c>
      <c r="C96" s="27">
        <v>840</v>
      </c>
      <c r="D96" s="29" t="s">
        <v>74</v>
      </c>
      <c r="E96" s="37" t="s">
        <v>240</v>
      </c>
      <c r="F96" s="52">
        <f t="shared" si="79"/>
        <v>20000</v>
      </c>
      <c r="G96" s="68">
        <v>20000</v>
      </c>
      <c r="H96" s="68"/>
      <c r="I96" s="68"/>
      <c r="J96" s="52">
        <f t="shared" ref="J96:J97" si="87">K96+L96+M96</f>
        <v>0</v>
      </c>
      <c r="K96" s="68"/>
      <c r="L96" s="51"/>
      <c r="M96" s="51"/>
      <c r="N96" s="50">
        <f t="shared" ref="N96:N97" si="88">O96+P96+Q96</f>
        <v>0</v>
      </c>
      <c r="O96" s="51"/>
      <c r="P96" s="51"/>
      <c r="Q96" s="51"/>
      <c r="R96" s="50">
        <f t="shared" ref="R96:R97" si="89">S96+T96+U96</f>
        <v>0</v>
      </c>
      <c r="S96" s="51"/>
      <c r="T96" s="51"/>
      <c r="U96" s="51"/>
      <c r="V96" s="63">
        <f t="shared" si="80"/>
        <v>0</v>
      </c>
    </row>
    <row r="97" spans="1:22" ht="33">
      <c r="A97" s="36" t="s">
        <v>75</v>
      </c>
      <c r="B97" s="24" t="s">
        <v>76</v>
      </c>
      <c r="C97" s="25" t="s">
        <v>12</v>
      </c>
      <c r="D97" s="25" t="s">
        <v>12</v>
      </c>
      <c r="E97" s="25" t="s">
        <v>12</v>
      </c>
      <c r="F97" s="52">
        <f t="shared" si="79"/>
        <v>5300</v>
      </c>
      <c r="G97" s="52">
        <f>SUM(G99:G100)</f>
        <v>5300</v>
      </c>
      <c r="H97" s="52">
        <f>SUM(H99:H100)</f>
        <v>0</v>
      </c>
      <c r="I97" s="52">
        <f>SUM(I99:I100)</f>
        <v>0</v>
      </c>
      <c r="J97" s="52">
        <f t="shared" si="87"/>
        <v>0</v>
      </c>
      <c r="K97" s="52">
        <f>SUM(K99:K100)</f>
        <v>0</v>
      </c>
      <c r="L97" s="50">
        <f>SUM(L99:L100)</f>
        <v>0</v>
      </c>
      <c r="M97" s="50">
        <f>SUM(M99:M100)</f>
        <v>0</v>
      </c>
      <c r="N97" s="50">
        <f t="shared" si="88"/>
        <v>1300</v>
      </c>
      <c r="O97" s="50">
        <f>SUM(O99:O100)</f>
        <v>1300</v>
      </c>
      <c r="P97" s="50">
        <f>SUM(P99:P100)</f>
        <v>0</v>
      </c>
      <c r="Q97" s="50">
        <f>SUM(Q99:Q100)</f>
        <v>0</v>
      </c>
      <c r="R97" s="50">
        <f t="shared" si="89"/>
        <v>1300</v>
      </c>
      <c r="S97" s="50">
        <f>SUM(S99:S100)</f>
        <v>1300</v>
      </c>
      <c r="T97" s="50">
        <f>SUM(T99:T100)</f>
        <v>0</v>
      </c>
      <c r="U97" s="50">
        <f>SUM(U99:U100)</f>
        <v>0</v>
      </c>
      <c r="V97" s="62">
        <f t="shared" si="80"/>
        <v>0</v>
      </c>
    </row>
    <row r="98" spans="1:22" ht="18.75">
      <c r="A98" s="42"/>
      <c r="B98" s="28" t="s">
        <v>15</v>
      </c>
      <c r="C98" s="27"/>
      <c r="D98" s="29"/>
      <c r="E98" s="37"/>
      <c r="F98" s="52"/>
      <c r="G98" s="52"/>
      <c r="H98" s="52"/>
      <c r="I98" s="52"/>
      <c r="J98" s="52"/>
      <c r="K98" s="52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62"/>
    </row>
    <row r="99" spans="1:22" ht="49.5">
      <c r="A99" s="42"/>
      <c r="B99" s="30" t="s">
        <v>212</v>
      </c>
      <c r="C99" s="27">
        <v>804</v>
      </c>
      <c r="D99" s="29" t="s">
        <v>77</v>
      </c>
      <c r="E99" s="32" t="s">
        <v>211</v>
      </c>
      <c r="F99" s="52">
        <f t="shared" si="79"/>
        <v>2650</v>
      </c>
      <c r="G99" s="68">
        <v>2650</v>
      </c>
      <c r="H99" s="68"/>
      <c r="I99" s="68"/>
      <c r="J99" s="52">
        <f t="shared" ref="J99:J101" si="90">K99+L99+M99</f>
        <v>0</v>
      </c>
      <c r="K99" s="68"/>
      <c r="L99" s="51"/>
      <c r="M99" s="51"/>
      <c r="N99" s="50">
        <f t="shared" ref="N99:N101" si="91">O99+P99+Q99</f>
        <v>1300</v>
      </c>
      <c r="O99" s="51">
        <v>1300</v>
      </c>
      <c r="P99" s="51"/>
      <c r="Q99" s="51"/>
      <c r="R99" s="50">
        <f t="shared" ref="R99:R101" si="92">S99+T99+U99</f>
        <v>1300</v>
      </c>
      <c r="S99" s="51">
        <v>1300</v>
      </c>
      <c r="T99" s="51"/>
      <c r="U99" s="51"/>
      <c r="V99" s="63">
        <f t="shared" si="80"/>
        <v>0</v>
      </c>
    </row>
    <row r="100" spans="1:22" ht="66">
      <c r="A100" s="42"/>
      <c r="B100" s="30" t="s">
        <v>214</v>
      </c>
      <c r="C100" s="27">
        <v>804</v>
      </c>
      <c r="D100" s="29" t="s">
        <v>77</v>
      </c>
      <c r="E100" s="32" t="s">
        <v>213</v>
      </c>
      <c r="F100" s="52">
        <f t="shared" si="79"/>
        <v>2650</v>
      </c>
      <c r="G100" s="68">
        <v>2650</v>
      </c>
      <c r="H100" s="68"/>
      <c r="I100" s="68"/>
      <c r="J100" s="52">
        <f t="shared" si="90"/>
        <v>0</v>
      </c>
      <c r="K100" s="68"/>
      <c r="L100" s="51"/>
      <c r="M100" s="51"/>
      <c r="N100" s="50">
        <f t="shared" si="91"/>
        <v>0</v>
      </c>
      <c r="O100" s="51"/>
      <c r="P100" s="51"/>
      <c r="Q100" s="51"/>
      <c r="R100" s="50">
        <f t="shared" si="92"/>
        <v>0</v>
      </c>
      <c r="S100" s="51"/>
      <c r="T100" s="51"/>
      <c r="U100" s="51"/>
      <c r="V100" s="63">
        <f t="shared" si="80"/>
        <v>0</v>
      </c>
    </row>
    <row r="101" spans="1:22" ht="33">
      <c r="A101" s="39" t="s">
        <v>78</v>
      </c>
      <c r="B101" s="15" t="s">
        <v>79</v>
      </c>
      <c r="C101" s="6" t="s">
        <v>12</v>
      </c>
      <c r="D101" s="6" t="s">
        <v>12</v>
      </c>
      <c r="E101" s="6" t="s">
        <v>12</v>
      </c>
      <c r="F101" s="50">
        <f t="shared" si="79"/>
        <v>14945</v>
      </c>
      <c r="G101" s="50">
        <f>SUM(G103:G106)</f>
        <v>14945</v>
      </c>
      <c r="H101" s="50">
        <f>SUM(H103:H106)</f>
        <v>0</v>
      </c>
      <c r="I101" s="50">
        <f>SUM(I103:I106)</f>
        <v>0</v>
      </c>
      <c r="J101" s="50">
        <f t="shared" si="90"/>
        <v>2831</v>
      </c>
      <c r="K101" s="50">
        <f>SUM(K103:K106)</f>
        <v>2831</v>
      </c>
      <c r="L101" s="50">
        <f>SUM(L103:L106)</f>
        <v>0</v>
      </c>
      <c r="M101" s="50">
        <f>SUM(M103:M106)</f>
        <v>0</v>
      </c>
      <c r="N101" s="52">
        <f t="shared" si="91"/>
        <v>13945</v>
      </c>
      <c r="O101" s="50">
        <f>SUM(O103:O106)</f>
        <v>13945</v>
      </c>
      <c r="P101" s="50">
        <f>SUM(P103:P106)</f>
        <v>0</v>
      </c>
      <c r="Q101" s="50">
        <f>SUM(Q103:Q106)</f>
        <v>0</v>
      </c>
      <c r="R101" s="52">
        <f t="shared" si="92"/>
        <v>13945</v>
      </c>
      <c r="S101" s="50">
        <f>SUM(S103:S106)</f>
        <v>13945</v>
      </c>
      <c r="T101" s="50">
        <f>SUM(T103:T106)</f>
        <v>0</v>
      </c>
      <c r="U101" s="50">
        <f>SUM(U103:U106)</f>
        <v>0</v>
      </c>
      <c r="V101" s="62">
        <f t="shared" si="80"/>
        <v>0.189</v>
      </c>
    </row>
    <row r="102" spans="1:22" ht="18.75">
      <c r="A102" s="40"/>
      <c r="B102" s="18" t="s">
        <v>15</v>
      </c>
      <c r="C102" s="7"/>
      <c r="D102" s="8"/>
      <c r="E102" s="10"/>
      <c r="F102" s="50"/>
      <c r="G102" s="50"/>
      <c r="H102" s="50"/>
      <c r="I102" s="50"/>
      <c r="J102" s="50"/>
      <c r="K102" s="50"/>
      <c r="L102" s="50"/>
      <c r="M102" s="50"/>
      <c r="N102" s="52"/>
      <c r="O102" s="50"/>
      <c r="P102" s="50"/>
      <c r="Q102" s="50"/>
      <c r="R102" s="52"/>
      <c r="S102" s="50"/>
      <c r="T102" s="50"/>
      <c r="U102" s="50"/>
      <c r="V102" s="62"/>
    </row>
    <row r="103" spans="1:22" ht="75.75" customHeight="1">
      <c r="A103" s="42"/>
      <c r="B103" s="30" t="s">
        <v>80</v>
      </c>
      <c r="C103" s="27">
        <v>804</v>
      </c>
      <c r="D103" s="29" t="s">
        <v>77</v>
      </c>
      <c r="E103" s="32" t="s">
        <v>209</v>
      </c>
      <c r="F103" s="52">
        <f t="shared" si="79"/>
        <v>1600</v>
      </c>
      <c r="G103" s="68">
        <v>1600</v>
      </c>
      <c r="H103" s="68"/>
      <c r="I103" s="51"/>
      <c r="J103" s="50">
        <f t="shared" ref="J103:J107" si="93">K103+L103+M103</f>
        <v>0</v>
      </c>
      <c r="K103" s="51"/>
      <c r="L103" s="51"/>
      <c r="M103" s="51"/>
      <c r="N103" s="50">
        <f t="shared" ref="N103:N107" si="94">O103+P103+Q103</f>
        <v>1600</v>
      </c>
      <c r="O103" s="51">
        <v>1600</v>
      </c>
      <c r="P103" s="51"/>
      <c r="Q103" s="51"/>
      <c r="R103" s="50">
        <f t="shared" ref="R103:R107" si="95">S103+T103+U103</f>
        <v>1600</v>
      </c>
      <c r="S103" s="51">
        <v>1600</v>
      </c>
      <c r="T103" s="51"/>
      <c r="U103" s="51"/>
      <c r="V103" s="63">
        <f t="shared" si="80"/>
        <v>0</v>
      </c>
    </row>
    <row r="104" spans="1:22" ht="150" customHeight="1">
      <c r="A104" s="42"/>
      <c r="B104" s="30" t="s">
        <v>81</v>
      </c>
      <c r="C104" s="27">
        <v>804</v>
      </c>
      <c r="D104" s="29" t="s">
        <v>77</v>
      </c>
      <c r="E104" s="32" t="s">
        <v>210</v>
      </c>
      <c r="F104" s="52">
        <f t="shared" si="79"/>
        <v>7819</v>
      </c>
      <c r="G104" s="68">
        <v>7819</v>
      </c>
      <c r="H104" s="68"/>
      <c r="I104" s="51"/>
      <c r="J104" s="50">
        <f t="shared" si="93"/>
        <v>0</v>
      </c>
      <c r="K104" s="51"/>
      <c r="L104" s="51"/>
      <c r="M104" s="51"/>
      <c r="N104" s="50">
        <f t="shared" si="94"/>
        <v>7819</v>
      </c>
      <c r="O104" s="51">
        <v>7819</v>
      </c>
      <c r="P104" s="51"/>
      <c r="Q104" s="51"/>
      <c r="R104" s="50">
        <f t="shared" si="95"/>
        <v>7819</v>
      </c>
      <c r="S104" s="51">
        <v>7819</v>
      </c>
      <c r="T104" s="51"/>
      <c r="U104" s="51"/>
      <c r="V104" s="63">
        <f t="shared" si="80"/>
        <v>0</v>
      </c>
    </row>
    <row r="105" spans="1:22" ht="80.25" customHeight="1">
      <c r="A105" s="42"/>
      <c r="B105" s="30" t="s">
        <v>138</v>
      </c>
      <c r="C105" s="27">
        <v>804</v>
      </c>
      <c r="D105" s="29" t="s">
        <v>77</v>
      </c>
      <c r="E105" s="32" t="s">
        <v>208</v>
      </c>
      <c r="F105" s="52">
        <f t="shared" si="79"/>
        <v>1630</v>
      </c>
      <c r="G105" s="68">
        <v>1630</v>
      </c>
      <c r="H105" s="68"/>
      <c r="I105" s="51"/>
      <c r="J105" s="50">
        <f t="shared" si="93"/>
        <v>0</v>
      </c>
      <c r="K105" s="51"/>
      <c r="L105" s="51"/>
      <c r="M105" s="51"/>
      <c r="N105" s="50">
        <f t="shared" si="94"/>
        <v>630</v>
      </c>
      <c r="O105" s="51">
        <v>630</v>
      </c>
      <c r="P105" s="51"/>
      <c r="Q105" s="51"/>
      <c r="R105" s="50">
        <f t="shared" si="95"/>
        <v>630</v>
      </c>
      <c r="S105" s="51">
        <v>630</v>
      </c>
      <c r="T105" s="51"/>
      <c r="U105" s="51"/>
      <c r="V105" s="63">
        <f t="shared" si="80"/>
        <v>0</v>
      </c>
    </row>
    <row r="106" spans="1:22" ht="147" customHeight="1">
      <c r="A106" s="42"/>
      <c r="B106" s="30" t="s">
        <v>207</v>
      </c>
      <c r="C106" s="27">
        <v>804</v>
      </c>
      <c r="D106" s="29" t="s">
        <v>77</v>
      </c>
      <c r="E106" s="32" t="s">
        <v>206</v>
      </c>
      <c r="F106" s="52">
        <f t="shared" si="79"/>
        <v>3896</v>
      </c>
      <c r="G106" s="68">
        <v>3896</v>
      </c>
      <c r="H106" s="68"/>
      <c r="I106" s="51"/>
      <c r="J106" s="50">
        <f t="shared" si="93"/>
        <v>2831</v>
      </c>
      <c r="K106" s="51">
        <v>2831</v>
      </c>
      <c r="L106" s="51"/>
      <c r="M106" s="51"/>
      <c r="N106" s="50">
        <f t="shared" si="94"/>
        <v>3896</v>
      </c>
      <c r="O106" s="51">
        <v>3896</v>
      </c>
      <c r="P106" s="51"/>
      <c r="Q106" s="51"/>
      <c r="R106" s="50">
        <f t="shared" si="95"/>
        <v>3896</v>
      </c>
      <c r="S106" s="51">
        <v>3896</v>
      </c>
      <c r="T106" s="51"/>
      <c r="U106" s="51"/>
      <c r="V106" s="63">
        <f t="shared" si="80"/>
        <v>0.72699999999999998</v>
      </c>
    </row>
    <row r="107" spans="1:22" ht="33">
      <c r="A107" s="36" t="s">
        <v>82</v>
      </c>
      <c r="B107" s="24" t="s">
        <v>83</v>
      </c>
      <c r="C107" s="25" t="s">
        <v>12</v>
      </c>
      <c r="D107" s="25" t="s">
        <v>12</v>
      </c>
      <c r="E107" s="6" t="s">
        <v>12</v>
      </c>
      <c r="F107" s="52">
        <f t="shared" si="79"/>
        <v>20960.3</v>
      </c>
      <c r="G107" s="52">
        <f>SUM(G109:G110)</f>
        <v>628.79999999999995</v>
      </c>
      <c r="H107" s="52">
        <f>SUM(H109:H110)</f>
        <v>20331.5</v>
      </c>
      <c r="I107" s="52">
        <f>SUM(I109:I110)</f>
        <v>0</v>
      </c>
      <c r="J107" s="52">
        <f t="shared" si="93"/>
        <v>0</v>
      </c>
      <c r="K107" s="52">
        <f>SUM(K109:K110)</f>
        <v>0</v>
      </c>
      <c r="L107" s="52">
        <f>SUM(L109:L110)</f>
        <v>0</v>
      </c>
      <c r="M107" s="52">
        <f>SUM(M109:M110)</f>
        <v>0</v>
      </c>
      <c r="N107" s="52">
        <f t="shared" si="94"/>
        <v>35536.400000000001</v>
      </c>
      <c r="O107" s="52">
        <f>SUM(O109:O110)</f>
        <v>1066.0999999999999</v>
      </c>
      <c r="P107" s="52">
        <f>SUM(P109:P110)</f>
        <v>34470.300000000003</v>
      </c>
      <c r="Q107" s="52">
        <f>SUM(Q109:Q110)</f>
        <v>0</v>
      </c>
      <c r="R107" s="52">
        <f t="shared" si="95"/>
        <v>73380.800000000003</v>
      </c>
      <c r="S107" s="52">
        <f>SUM(S109:S110)</f>
        <v>206</v>
      </c>
      <c r="T107" s="52">
        <f>SUM(T109:T110)</f>
        <v>73174.8</v>
      </c>
      <c r="U107" s="52">
        <f>SUM(U109:U110)</f>
        <v>0</v>
      </c>
      <c r="V107" s="65">
        <f t="shared" si="80"/>
        <v>0</v>
      </c>
    </row>
    <row r="108" spans="1:22" ht="18.75">
      <c r="A108" s="40"/>
      <c r="B108" s="18" t="s">
        <v>15</v>
      </c>
      <c r="C108" s="7"/>
      <c r="D108" s="8"/>
      <c r="E108" s="5"/>
      <c r="F108" s="50"/>
      <c r="G108" s="50"/>
      <c r="H108" s="50"/>
      <c r="I108" s="50"/>
      <c r="J108" s="50"/>
      <c r="K108" s="50"/>
      <c r="L108" s="50"/>
      <c r="M108" s="50"/>
      <c r="N108" s="52"/>
      <c r="O108" s="50"/>
      <c r="P108" s="50"/>
      <c r="Q108" s="50"/>
      <c r="R108" s="52"/>
      <c r="S108" s="50"/>
      <c r="T108" s="50"/>
      <c r="U108" s="50"/>
      <c r="V108" s="62"/>
    </row>
    <row r="109" spans="1:22" ht="161.25" customHeight="1">
      <c r="A109" s="40"/>
      <c r="B109" s="59" t="s">
        <v>321</v>
      </c>
      <c r="C109" s="27">
        <v>815</v>
      </c>
      <c r="D109" s="29" t="s">
        <v>50</v>
      </c>
      <c r="E109" s="5" t="s">
        <v>322</v>
      </c>
      <c r="F109" s="50">
        <f t="shared" si="79"/>
        <v>0</v>
      </c>
      <c r="G109" s="51"/>
      <c r="H109" s="51"/>
      <c r="I109" s="51"/>
      <c r="J109" s="50">
        <f t="shared" ref="J109:J112" si="96">K109+L109+M109</f>
        <v>0</v>
      </c>
      <c r="K109" s="51"/>
      <c r="L109" s="51"/>
      <c r="M109" s="51"/>
      <c r="N109" s="52">
        <f t="shared" ref="N109:N112" si="97">O109+P109+Q109</f>
        <v>0</v>
      </c>
      <c r="O109" s="51"/>
      <c r="P109" s="51"/>
      <c r="Q109" s="51"/>
      <c r="R109" s="52">
        <f t="shared" ref="R109:R112" si="98">S109+T109+U109</f>
        <v>66512.600000000006</v>
      </c>
      <c r="S109" s="51"/>
      <c r="T109" s="51">
        <v>66512.600000000006</v>
      </c>
      <c r="U109" s="51"/>
      <c r="V109" s="63" t="e">
        <f t="shared" si="80"/>
        <v>#DIV/0!</v>
      </c>
    </row>
    <row r="110" spans="1:22" ht="166.5" customHeight="1">
      <c r="A110" s="40"/>
      <c r="B110" s="59" t="s">
        <v>312</v>
      </c>
      <c r="C110" s="27">
        <v>825</v>
      </c>
      <c r="D110" s="29" t="s">
        <v>324</v>
      </c>
      <c r="E110" s="5" t="s">
        <v>311</v>
      </c>
      <c r="F110" s="52">
        <f t="shared" si="79"/>
        <v>20960.3</v>
      </c>
      <c r="G110" s="68">
        <v>628.79999999999995</v>
      </c>
      <c r="H110" s="68">
        <v>20331.5</v>
      </c>
      <c r="I110" s="51"/>
      <c r="J110" s="50">
        <f t="shared" si="96"/>
        <v>0</v>
      </c>
      <c r="K110" s="51"/>
      <c r="L110" s="51"/>
      <c r="M110" s="51"/>
      <c r="N110" s="52">
        <f t="shared" si="97"/>
        <v>35536.400000000001</v>
      </c>
      <c r="O110" s="51">
        <v>1066.0999999999999</v>
      </c>
      <c r="P110" s="51">
        <v>34470.300000000003</v>
      </c>
      <c r="Q110" s="51"/>
      <c r="R110" s="52">
        <f t="shared" si="98"/>
        <v>6868.2</v>
      </c>
      <c r="S110" s="51">
        <v>206</v>
      </c>
      <c r="T110" s="51">
        <v>6662.2</v>
      </c>
      <c r="U110" s="51"/>
      <c r="V110" s="63">
        <f t="shared" si="80"/>
        <v>0</v>
      </c>
    </row>
    <row r="111" spans="1:22" ht="33">
      <c r="A111" s="41" t="s">
        <v>84</v>
      </c>
      <c r="B111" s="22" t="s">
        <v>85</v>
      </c>
      <c r="C111" s="1" t="s">
        <v>12</v>
      </c>
      <c r="D111" s="1" t="s">
        <v>12</v>
      </c>
      <c r="E111" s="1" t="s">
        <v>12</v>
      </c>
      <c r="F111" s="49">
        <f t="shared" si="79"/>
        <v>1838482.7</v>
      </c>
      <c r="G111" s="49">
        <f>G112+G115+G119+G122</f>
        <v>279558.40000000002</v>
      </c>
      <c r="H111" s="49">
        <f>H112+H115+H119+H122</f>
        <v>1324002.6000000001</v>
      </c>
      <c r="I111" s="49">
        <f>I112+I115+I119+I122</f>
        <v>234921.7</v>
      </c>
      <c r="J111" s="49">
        <f t="shared" si="96"/>
        <v>50995.1</v>
      </c>
      <c r="K111" s="49">
        <f>K112+K115+K119+K122</f>
        <v>0</v>
      </c>
      <c r="L111" s="49">
        <f>L112+L115+L119+L122</f>
        <v>50853.2</v>
      </c>
      <c r="M111" s="49">
        <f>M112+M115+M119+M122</f>
        <v>141.9</v>
      </c>
      <c r="N111" s="49">
        <f t="shared" si="97"/>
        <v>1482351.9</v>
      </c>
      <c r="O111" s="49">
        <f>O112+O115+O119+O122</f>
        <v>122928.6</v>
      </c>
      <c r="P111" s="49">
        <f>P112+P115+P119+P122</f>
        <v>1285607.7</v>
      </c>
      <c r="Q111" s="49">
        <f>Q112+Q115+Q119+Q122</f>
        <v>73815.600000000006</v>
      </c>
      <c r="R111" s="49">
        <f t="shared" si="98"/>
        <v>2076895.9</v>
      </c>
      <c r="S111" s="49">
        <f>S112+S115+S119+S122</f>
        <v>71591.3</v>
      </c>
      <c r="T111" s="49">
        <f>T112+T115+T119+T122</f>
        <v>1942951.8</v>
      </c>
      <c r="U111" s="49">
        <f>U112+U115+U119+U122</f>
        <v>62352.800000000003</v>
      </c>
      <c r="V111" s="61">
        <f t="shared" si="80"/>
        <v>2.8000000000000001E-2</v>
      </c>
    </row>
    <row r="112" spans="1:22" ht="33">
      <c r="A112" s="39" t="s">
        <v>86</v>
      </c>
      <c r="B112" s="15" t="s">
        <v>87</v>
      </c>
      <c r="C112" s="6" t="s">
        <v>12</v>
      </c>
      <c r="D112" s="6" t="s">
        <v>12</v>
      </c>
      <c r="E112" s="6" t="s">
        <v>12</v>
      </c>
      <c r="F112" s="52">
        <f t="shared" si="79"/>
        <v>404920.3</v>
      </c>
      <c r="G112" s="52">
        <f>SUM(G114:G114)</f>
        <v>11392.2</v>
      </c>
      <c r="H112" s="52">
        <f>SUM(H114:H114)</f>
        <v>368346.9</v>
      </c>
      <c r="I112" s="52">
        <f>SUM(I114:I114)</f>
        <v>25181.200000000001</v>
      </c>
      <c r="J112" s="52">
        <f t="shared" si="96"/>
        <v>141.9</v>
      </c>
      <c r="K112" s="52">
        <f>SUM(K114:K114)</f>
        <v>0</v>
      </c>
      <c r="L112" s="52">
        <f>SUM(L114:L114)</f>
        <v>0</v>
      </c>
      <c r="M112" s="52">
        <f>SUM(M114:M114)</f>
        <v>141.9</v>
      </c>
      <c r="N112" s="52">
        <f t="shared" si="97"/>
        <v>399056</v>
      </c>
      <c r="O112" s="52">
        <f>SUM(O114:O114)</f>
        <v>11229.3</v>
      </c>
      <c r="P112" s="52">
        <f>SUM(P114:P114)</f>
        <v>363080.5</v>
      </c>
      <c r="Q112" s="52">
        <f>SUM(Q114:Q114)</f>
        <v>24746.2</v>
      </c>
      <c r="R112" s="52">
        <f t="shared" si="98"/>
        <v>387476</v>
      </c>
      <c r="S112" s="52">
        <f>SUM(S114:S114)</f>
        <v>11229.3</v>
      </c>
      <c r="T112" s="50">
        <f>SUM(T114:T114)</f>
        <v>363080.5</v>
      </c>
      <c r="U112" s="50">
        <f>SUM(U114:U114)</f>
        <v>13166.2</v>
      </c>
      <c r="V112" s="62">
        <f t="shared" si="80"/>
        <v>0</v>
      </c>
    </row>
    <row r="113" spans="1:22" ht="18.75">
      <c r="A113" s="40"/>
      <c r="B113" s="16" t="s">
        <v>15</v>
      </c>
      <c r="C113" s="7"/>
      <c r="D113" s="7"/>
      <c r="E113" s="7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0"/>
      <c r="U113" s="50"/>
      <c r="V113" s="62"/>
    </row>
    <row r="114" spans="1:22" ht="33">
      <c r="A114" s="40"/>
      <c r="B114" s="17" t="s">
        <v>88</v>
      </c>
      <c r="C114" s="7">
        <v>821</v>
      </c>
      <c r="D114" s="8" t="s">
        <v>19</v>
      </c>
      <c r="E114" s="27" t="s">
        <v>196</v>
      </c>
      <c r="F114" s="52">
        <f t="shared" si="79"/>
        <v>404920.3</v>
      </c>
      <c r="G114" s="68">
        <v>11392.2</v>
      </c>
      <c r="H114" s="68">
        <v>368346.9</v>
      </c>
      <c r="I114" s="68">
        <v>25181.200000000001</v>
      </c>
      <c r="J114" s="52">
        <f t="shared" ref="J114:J115" si="99">K114+L114+M114</f>
        <v>141.9</v>
      </c>
      <c r="K114" s="68"/>
      <c r="L114" s="68"/>
      <c r="M114" s="68">
        <v>141.9</v>
      </c>
      <c r="N114" s="52">
        <f t="shared" ref="N114:N115" si="100">O114+P114+Q114</f>
        <v>399056</v>
      </c>
      <c r="O114" s="68">
        <v>11229.3</v>
      </c>
      <c r="P114" s="68">
        <v>363080.5</v>
      </c>
      <c r="Q114" s="51">
        <v>24746.2</v>
      </c>
      <c r="R114" s="52">
        <f t="shared" ref="R114:R115" si="101">S114+T114+U114</f>
        <v>387476</v>
      </c>
      <c r="S114" s="68">
        <v>11229.3</v>
      </c>
      <c r="T114" s="51">
        <v>363080.5</v>
      </c>
      <c r="U114" s="51">
        <v>13166.2</v>
      </c>
      <c r="V114" s="63">
        <f t="shared" si="80"/>
        <v>0</v>
      </c>
    </row>
    <row r="115" spans="1:22" ht="49.5">
      <c r="A115" s="39" t="s">
        <v>89</v>
      </c>
      <c r="B115" s="15" t="s">
        <v>304</v>
      </c>
      <c r="C115" s="6" t="s">
        <v>12</v>
      </c>
      <c r="D115" s="6" t="s">
        <v>12</v>
      </c>
      <c r="E115" s="6" t="s">
        <v>12</v>
      </c>
      <c r="F115" s="52">
        <f t="shared" si="79"/>
        <v>916238.5</v>
      </c>
      <c r="G115" s="52">
        <f>SUM(G117:G118)</f>
        <v>205158.3</v>
      </c>
      <c r="H115" s="52">
        <f>SUM(H117:H118)</f>
        <v>503521.8</v>
      </c>
      <c r="I115" s="52">
        <v>207558.39999999999</v>
      </c>
      <c r="J115" s="52">
        <f t="shared" si="99"/>
        <v>50853.2</v>
      </c>
      <c r="K115" s="52">
        <f>SUM(K117:K118)</f>
        <v>0</v>
      </c>
      <c r="L115" s="52">
        <f>SUM(L117:L118)</f>
        <v>50853.2</v>
      </c>
      <c r="M115" s="52">
        <f>SUM(M117:M118)</f>
        <v>0</v>
      </c>
      <c r="N115" s="52">
        <f t="shared" si="100"/>
        <v>830002.2</v>
      </c>
      <c r="O115" s="52">
        <f>SUM(O117:O118)</f>
        <v>92945.5</v>
      </c>
      <c r="P115" s="52">
        <f>SUM(P117:P118)</f>
        <v>687987.3</v>
      </c>
      <c r="Q115" s="52">
        <v>49069.4</v>
      </c>
      <c r="R115" s="52">
        <f t="shared" si="101"/>
        <v>1468253.1</v>
      </c>
      <c r="S115" s="52">
        <f>SUM(S117:S118)</f>
        <v>42575.5</v>
      </c>
      <c r="T115" s="50">
        <f>SUM(T117:T118)</f>
        <v>1376608.2</v>
      </c>
      <c r="U115" s="50">
        <v>49069.4</v>
      </c>
      <c r="V115" s="62">
        <f t="shared" si="80"/>
        <v>5.6000000000000001E-2</v>
      </c>
    </row>
    <row r="116" spans="1:22" ht="18.75">
      <c r="A116" s="39"/>
      <c r="B116" s="18" t="s">
        <v>15</v>
      </c>
      <c r="C116" s="6"/>
      <c r="D116" s="6"/>
      <c r="E116" s="6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0"/>
      <c r="U116" s="50"/>
      <c r="V116" s="62"/>
    </row>
    <row r="117" spans="1:22" ht="66">
      <c r="A117" s="39"/>
      <c r="B117" s="17" t="s">
        <v>136</v>
      </c>
      <c r="C117" s="7">
        <v>821</v>
      </c>
      <c r="D117" s="8" t="s">
        <v>19</v>
      </c>
      <c r="E117" s="27" t="s">
        <v>197</v>
      </c>
      <c r="F117" s="52">
        <f t="shared" si="79"/>
        <v>503521.8</v>
      </c>
      <c r="G117" s="68"/>
      <c r="H117" s="68">
        <v>503521.8</v>
      </c>
      <c r="I117" s="51"/>
      <c r="J117" s="52">
        <f t="shared" ref="J117:J119" si="102">K117+L117+M117</f>
        <v>50853.2</v>
      </c>
      <c r="K117" s="68"/>
      <c r="L117" s="68">
        <v>50853.2</v>
      </c>
      <c r="M117" s="68"/>
      <c r="N117" s="52">
        <f t="shared" ref="N117:N119" si="103">O117+P117+Q117</f>
        <v>687987.3</v>
      </c>
      <c r="O117" s="68"/>
      <c r="P117" s="68">
        <v>687987.3</v>
      </c>
      <c r="Q117" s="68"/>
      <c r="R117" s="52">
        <f t="shared" ref="R117:R119" si="104">S117+T117+U117</f>
        <v>1376608.2</v>
      </c>
      <c r="S117" s="68"/>
      <c r="T117" s="51">
        <v>1376608.2</v>
      </c>
      <c r="U117" s="51"/>
      <c r="V117" s="63">
        <f t="shared" si="80"/>
        <v>0.10100000000000001</v>
      </c>
    </row>
    <row r="118" spans="1:22" ht="44.25" customHeight="1">
      <c r="A118" s="40"/>
      <c r="B118" s="17" t="s">
        <v>137</v>
      </c>
      <c r="C118" s="7">
        <v>821</v>
      </c>
      <c r="D118" s="8" t="s">
        <v>19</v>
      </c>
      <c r="E118" s="7" t="s">
        <v>237</v>
      </c>
      <c r="F118" s="52">
        <f t="shared" si="79"/>
        <v>205158.3</v>
      </c>
      <c r="G118" s="68">
        <v>205158.3</v>
      </c>
      <c r="H118" s="68"/>
      <c r="I118" s="68"/>
      <c r="J118" s="52">
        <f t="shared" si="102"/>
        <v>0</v>
      </c>
      <c r="K118" s="68"/>
      <c r="L118" s="68"/>
      <c r="M118" s="68"/>
      <c r="N118" s="52">
        <f t="shared" si="103"/>
        <v>92945.5</v>
      </c>
      <c r="O118" s="68">
        <v>92945.5</v>
      </c>
      <c r="P118" s="68"/>
      <c r="Q118" s="68"/>
      <c r="R118" s="52">
        <f t="shared" si="104"/>
        <v>42575.5</v>
      </c>
      <c r="S118" s="68">
        <v>42575.5</v>
      </c>
      <c r="T118" s="51"/>
      <c r="U118" s="51"/>
      <c r="V118" s="63">
        <f t="shared" si="80"/>
        <v>0</v>
      </c>
    </row>
    <row r="119" spans="1:22" ht="44.25" customHeight="1">
      <c r="A119" s="39" t="s">
        <v>302</v>
      </c>
      <c r="B119" s="15" t="s">
        <v>303</v>
      </c>
      <c r="C119" s="6" t="s">
        <v>12</v>
      </c>
      <c r="D119" s="6" t="s">
        <v>12</v>
      </c>
      <c r="E119" s="6" t="s">
        <v>12</v>
      </c>
      <c r="F119" s="52">
        <f t="shared" si="79"/>
        <v>161770.5</v>
      </c>
      <c r="G119" s="52">
        <f t="shared" ref="G119:T119" si="105">G121</f>
        <v>33786.300000000003</v>
      </c>
      <c r="H119" s="52">
        <f t="shared" si="105"/>
        <v>127984.2</v>
      </c>
      <c r="I119" s="52">
        <f t="shared" ref="I119" si="106">I121</f>
        <v>0</v>
      </c>
      <c r="J119" s="52">
        <f t="shared" si="102"/>
        <v>0</v>
      </c>
      <c r="K119" s="52">
        <f t="shared" ref="K119:M119" si="107">K121</f>
        <v>0</v>
      </c>
      <c r="L119" s="52">
        <f t="shared" si="107"/>
        <v>0</v>
      </c>
      <c r="M119" s="52">
        <f t="shared" si="107"/>
        <v>0</v>
      </c>
      <c r="N119" s="52">
        <f t="shared" si="103"/>
        <v>0</v>
      </c>
      <c r="O119" s="52">
        <f t="shared" si="105"/>
        <v>0</v>
      </c>
      <c r="P119" s="52">
        <f t="shared" si="105"/>
        <v>0</v>
      </c>
      <c r="Q119" s="52">
        <f t="shared" si="105"/>
        <v>0</v>
      </c>
      <c r="R119" s="52">
        <f t="shared" si="104"/>
        <v>0</v>
      </c>
      <c r="S119" s="52">
        <f t="shared" si="105"/>
        <v>0</v>
      </c>
      <c r="T119" s="52">
        <f t="shared" si="105"/>
        <v>0</v>
      </c>
      <c r="U119" s="52">
        <f t="shared" ref="U119" si="108">U121</f>
        <v>0</v>
      </c>
      <c r="V119" s="65">
        <f t="shared" si="80"/>
        <v>0</v>
      </c>
    </row>
    <row r="120" spans="1:22" ht="18.75">
      <c r="A120" s="40"/>
      <c r="B120" s="18" t="s">
        <v>15</v>
      </c>
      <c r="C120" s="7"/>
      <c r="D120" s="8"/>
      <c r="E120" s="7"/>
      <c r="F120" s="52"/>
      <c r="G120" s="68"/>
      <c r="H120" s="68"/>
      <c r="I120" s="68"/>
      <c r="J120" s="52"/>
      <c r="K120" s="68"/>
      <c r="L120" s="68"/>
      <c r="M120" s="68"/>
      <c r="N120" s="52"/>
      <c r="O120" s="68"/>
      <c r="P120" s="68"/>
      <c r="Q120" s="68"/>
      <c r="R120" s="52"/>
      <c r="S120" s="68"/>
      <c r="T120" s="51"/>
      <c r="U120" s="51"/>
      <c r="V120" s="63"/>
    </row>
    <row r="121" spans="1:22" ht="44.25" customHeight="1">
      <c r="A121" s="40"/>
      <c r="B121" s="17" t="s">
        <v>305</v>
      </c>
      <c r="C121" s="7">
        <v>821</v>
      </c>
      <c r="D121" s="8" t="s">
        <v>19</v>
      </c>
      <c r="E121" s="7" t="s">
        <v>306</v>
      </c>
      <c r="F121" s="52">
        <f t="shared" si="79"/>
        <v>161770.5</v>
      </c>
      <c r="G121" s="68">
        <v>33786.300000000003</v>
      </c>
      <c r="H121" s="68">
        <v>127984.2</v>
      </c>
      <c r="I121" s="68"/>
      <c r="J121" s="52">
        <f t="shared" ref="J121:J122" si="109">K121+L121+M121</f>
        <v>0</v>
      </c>
      <c r="K121" s="68"/>
      <c r="L121" s="68"/>
      <c r="M121" s="68"/>
      <c r="N121" s="52">
        <f t="shared" ref="N121:N122" si="110">O121+P121+Q121</f>
        <v>0</v>
      </c>
      <c r="O121" s="68"/>
      <c r="P121" s="68"/>
      <c r="Q121" s="68"/>
      <c r="R121" s="52">
        <f t="shared" ref="R121:R122" si="111">S121+T121+U121</f>
        <v>0</v>
      </c>
      <c r="S121" s="68"/>
      <c r="T121" s="51"/>
      <c r="U121" s="51"/>
      <c r="V121" s="63">
        <f t="shared" si="80"/>
        <v>0</v>
      </c>
    </row>
    <row r="122" spans="1:22" ht="18.75">
      <c r="A122" s="39" t="s">
        <v>308</v>
      </c>
      <c r="B122" s="15" t="s">
        <v>99</v>
      </c>
      <c r="C122" s="6" t="s">
        <v>12</v>
      </c>
      <c r="D122" s="6" t="s">
        <v>12</v>
      </c>
      <c r="E122" s="6" t="s">
        <v>12</v>
      </c>
      <c r="F122" s="52">
        <f t="shared" si="79"/>
        <v>355553.4</v>
      </c>
      <c r="G122" s="52">
        <f t="shared" ref="G122:T122" si="112">G124+G125</f>
        <v>29221.599999999999</v>
      </c>
      <c r="H122" s="52">
        <f t="shared" si="112"/>
        <v>324149.7</v>
      </c>
      <c r="I122" s="52">
        <f t="shared" ref="I122" si="113">I124+I125</f>
        <v>2182.1</v>
      </c>
      <c r="J122" s="52">
        <f t="shared" si="109"/>
        <v>0</v>
      </c>
      <c r="K122" s="52">
        <f t="shared" ref="K122:M122" si="114">K124+K125</f>
        <v>0</v>
      </c>
      <c r="L122" s="52">
        <f t="shared" si="114"/>
        <v>0</v>
      </c>
      <c r="M122" s="52">
        <f t="shared" si="114"/>
        <v>0</v>
      </c>
      <c r="N122" s="52">
        <f t="shared" si="110"/>
        <v>253293.7</v>
      </c>
      <c r="O122" s="52">
        <f t="shared" si="112"/>
        <v>18753.8</v>
      </c>
      <c r="P122" s="52">
        <f t="shared" si="112"/>
        <v>234539.9</v>
      </c>
      <c r="Q122" s="52">
        <f t="shared" si="112"/>
        <v>0</v>
      </c>
      <c r="R122" s="52">
        <f t="shared" si="111"/>
        <v>221166.8</v>
      </c>
      <c r="S122" s="52">
        <f t="shared" si="112"/>
        <v>17786.5</v>
      </c>
      <c r="T122" s="52">
        <f t="shared" si="112"/>
        <v>203263.1</v>
      </c>
      <c r="U122" s="52">
        <f t="shared" ref="U122" si="115">U124+U125</f>
        <v>117.2</v>
      </c>
      <c r="V122" s="65">
        <f t="shared" si="80"/>
        <v>0</v>
      </c>
    </row>
    <row r="123" spans="1:22" ht="18.75">
      <c r="A123" s="40"/>
      <c r="B123" s="18" t="s">
        <v>15</v>
      </c>
      <c r="C123" s="27"/>
      <c r="D123" s="29"/>
      <c r="E123" s="7"/>
      <c r="F123" s="52"/>
      <c r="G123" s="68"/>
      <c r="H123" s="68"/>
      <c r="I123" s="68"/>
      <c r="J123" s="52"/>
      <c r="K123" s="68"/>
      <c r="L123" s="68"/>
      <c r="M123" s="68"/>
      <c r="N123" s="52"/>
      <c r="O123" s="68"/>
      <c r="P123" s="68"/>
      <c r="Q123" s="68"/>
      <c r="R123" s="52"/>
      <c r="S123" s="68"/>
      <c r="T123" s="51"/>
      <c r="U123" s="51"/>
      <c r="V123" s="63"/>
    </row>
    <row r="124" spans="1:22" ht="89.25" customHeight="1">
      <c r="A124" s="40"/>
      <c r="B124" s="17" t="s">
        <v>239</v>
      </c>
      <c r="C124" s="7">
        <v>828</v>
      </c>
      <c r="D124" s="8" t="s">
        <v>101</v>
      </c>
      <c r="E124" s="7" t="s">
        <v>310</v>
      </c>
      <c r="F124" s="52">
        <f t="shared" si="79"/>
        <v>11500</v>
      </c>
      <c r="G124" s="68">
        <v>11500</v>
      </c>
      <c r="H124" s="68"/>
      <c r="I124" s="68"/>
      <c r="J124" s="52">
        <f t="shared" ref="J124:J127" si="116">K124+L124+M124</f>
        <v>0</v>
      </c>
      <c r="K124" s="68"/>
      <c r="L124" s="68"/>
      <c r="M124" s="68"/>
      <c r="N124" s="52">
        <f t="shared" ref="N124:N127" si="117">O124+P124+Q124</f>
        <v>11500</v>
      </c>
      <c r="O124" s="68">
        <v>11500</v>
      </c>
      <c r="P124" s="68"/>
      <c r="Q124" s="68"/>
      <c r="R124" s="52">
        <f t="shared" ref="R124:R127" si="118">S124+T124+U124</f>
        <v>11500</v>
      </c>
      <c r="S124" s="68">
        <v>11500</v>
      </c>
      <c r="T124" s="51"/>
      <c r="U124" s="51"/>
      <c r="V124" s="63">
        <f t="shared" si="80"/>
        <v>0</v>
      </c>
    </row>
    <row r="125" spans="1:22" ht="44.25" customHeight="1">
      <c r="A125" s="40"/>
      <c r="B125" s="17" t="s">
        <v>100</v>
      </c>
      <c r="C125" s="7">
        <v>828</v>
      </c>
      <c r="D125" s="8" t="s">
        <v>101</v>
      </c>
      <c r="E125" s="27" t="s">
        <v>309</v>
      </c>
      <c r="F125" s="52">
        <f t="shared" si="79"/>
        <v>344053.4</v>
      </c>
      <c r="G125" s="68">
        <v>17721.599999999999</v>
      </c>
      <c r="H125" s="68">
        <v>324149.7</v>
      </c>
      <c r="I125" s="68">
        <v>2182.1</v>
      </c>
      <c r="J125" s="52">
        <f t="shared" si="116"/>
        <v>0</v>
      </c>
      <c r="K125" s="68"/>
      <c r="L125" s="68"/>
      <c r="M125" s="68"/>
      <c r="N125" s="52">
        <f t="shared" si="117"/>
        <v>241793.7</v>
      </c>
      <c r="O125" s="68">
        <v>7253.8</v>
      </c>
      <c r="P125" s="68">
        <v>234539.9</v>
      </c>
      <c r="Q125" s="68"/>
      <c r="R125" s="52">
        <f t="shared" si="118"/>
        <v>209666.8</v>
      </c>
      <c r="S125" s="68">
        <v>6286.5</v>
      </c>
      <c r="T125" s="51">
        <v>203263.1</v>
      </c>
      <c r="U125" s="51">
        <v>117.2</v>
      </c>
      <c r="V125" s="63">
        <f t="shared" si="80"/>
        <v>0</v>
      </c>
    </row>
    <row r="126" spans="1:22" ht="18.75">
      <c r="A126" s="41" t="s">
        <v>90</v>
      </c>
      <c r="B126" s="21" t="s">
        <v>91</v>
      </c>
      <c r="C126" s="1" t="s">
        <v>12</v>
      </c>
      <c r="D126" s="1" t="s">
        <v>12</v>
      </c>
      <c r="E126" s="1" t="s">
        <v>12</v>
      </c>
      <c r="F126" s="49">
        <f t="shared" si="79"/>
        <v>223898.2</v>
      </c>
      <c r="G126" s="49">
        <f>G127+G133+G137</f>
        <v>19091.900000000001</v>
      </c>
      <c r="H126" s="49">
        <f>H127+H133+H137</f>
        <v>199684.7</v>
      </c>
      <c r="I126" s="49">
        <f>I127+I133+I137</f>
        <v>5121.6000000000004</v>
      </c>
      <c r="J126" s="49">
        <f t="shared" si="116"/>
        <v>319.60000000000002</v>
      </c>
      <c r="K126" s="49">
        <f>K127+K133+K137</f>
        <v>319.60000000000002</v>
      </c>
      <c r="L126" s="49">
        <f>L127+L133+L137</f>
        <v>0</v>
      </c>
      <c r="M126" s="49">
        <f>M127+M133+M137</f>
        <v>0</v>
      </c>
      <c r="N126" s="49">
        <f t="shared" si="117"/>
        <v>118123.7</v>
      </c>
      <c r="O126" s="49">
        <f>O127+O133+O137</f>
        <v>15856.7</v>
      </c>
      <c r="P126" s="49">
        <f>P127+P133+P137</f>
        <v>98240.7</v>
      </c>
      <c r="Q126" s="49">
        <f>Q127+Q133+Q137</f>
        <v>4026.3</v>
      </c>
      <c r="R126" s="49">
        <f t="shared" si="118"/>
        <v>132375</v>
      </c>
      <c r="S126" s="49">
        <f>S127+S133+S137</f>
        <v>13972.2</v>
      </c>
      <c r="T126" s="49">
        <f>T127+T133+T137</f>
        <v>118402.8</v>
      </c>
      <c r="U126" s="49">
        <f>U127+U133+U137</f>
        <v>0</v>
      </c>
      <c r="V126" s="61">
        <f t="shared" si="80"/>
        <v>1E-3</v>
      </c>
    </row>
    <row r="127" spans="1:22" ht="33">
      <c r="A127" s="39" t="s">
        <v>92</v>
      </c>
      <c r="B127" s="15" t="s">
        <v>93</v>
      </c>
      <c r="C127" s="6" t="s">
        <v>12</v>
      </c>
      <c r="D127" s="6" t="s">
        <v>12</v>
      </c>
      <c r="E127" s="6" t="s">
        <v>12</v>
      </c>
      <c r="F127" s="50">
        <f t="shared" si="79"/>
        <v>124668.6</v>
      </c>
      <c r="G127" s="50">
        <f t="shared" ref="G127:H127" si="119">SUM(G129:G131)</f>
        <v>0</v>
      </c>
      <c r="H127" s="50">
        <f t="shared" si="119"/>
        <v>124668.6</v>
      </c>
      <c r="I127" s="50">
        <f t="shared" ref="I127" si="120">SUM(I129:I131)</f>
        <v>0</v>
      </c>
      <c r="J127" s="50">
        <f t="shared" si="116"/>
        <v>0</v>
      </c>
      <c r="K127" s="50">
        <f t="shared" ref="K127:M127" si="121">SUM(K129:K131)</f>
        <v>0</v>
      </c>
      <c r="L127" s="50">
        <f t="shared" si="121"/>
        <v>0</v>
      </c>
      <c r="M127" s="50">
        <f t="shared" si="121"/>
        <v>0</v>
      </c>
      <c r="N127" s="52">
        <f t="shared" si="117"/>
        <v>16019.4</v>
      </c>
      <c r="O127" s="50">
        <f t="shared" ref="O127:T127" si="122">SUM(O129:O131)</f>
        <v>0</v>
      </c>
      <c r="P127" s="50">
        <f t="shared" si="122"/>
        <v>16019.4</v>
      </c>
      <c r="Q127" s="50">
        <f t="shared" si="122"/>
        <v>0</v>
      </c>
      <c r="R127" s="52">
        <f t="shared" si="118"/>
        <v>10689.4</v>
      </c>
      <c r="S127" s="50">
        <f t="shared" si="122"/>
        <v>0</v>
      </c>
      <c r="T127" s="50">
        <f t="shared" si="122"/>
        <v>10689.4</v>
      </c>
      <c r="U127" s="50">
        <f t="shared" ref="U127" si="123">SUM(U129:U131)</f>
        <v>0</v>
      </c>
      <c r="V127" s="62">
        <f t="shared" si="80"/>
        <v>0</v>
      </c>
    </row>
    <row r="128" spans="1:22" ht="18.75">
      <c r="A128" s="40"/>
      <c r="B128" s="16" t="s">
        <v>15</v>
      </c>
      <c r="C128" s="7"/>
      <c r="D128" s="7"/>
      <c r="E128" s="7"/>
      <c r="F128" s="50"/>
      <c r="G128" s="50"/>
      <c r="H128" s="50"/>
      <c r="I128" s="50"/>
      <c r="J128" s="50"/>
      <c r="K128" s="50"/>
      <c r="L128" s="50"/>
      <c r="M128" s="50"/>
      <c r="N128" s="52"/>
      <c r="O128" s="50"/>
      <c r="P128" s="50"/>
      <c r="Q128" s="50"/>
      <c r="R128" s="52"/>
      <c r="S128" s="50"/>
      <c r="T128" s="50"/>
      <c r="U128" s="50"/>
      <c r="V128" s="62"/>
    </row>
    <row r="129" spans="1:22" ht="33">
      <c r="A129" s="40"/>
      <c r="B129" s="19" t="s">
        <v>94</v>
      </c>
      <c r="C129" s="7">
        <v>838</v>
      </c>
      <c r="D129" s="8" t="s">
        <v>95</v>
      </c>
      <c r="E129" s="7" t="s">
        <v>199</v>
      </c>
      <c r="F129" s="52">
        <f t="shared" ref="F129:F170" si="124">G129+H129+I129</f>
        <v>11116.9</v>
      </c>
      <c r="G129" s="51"/>
      <c r="H129" s="51">
        <v>11116.9</v>
      </c>
      <c r="I129" s="51"/>
      <c r="J129" s="50">
        <f t="shared" ref="J129:J131" si="125">K129+L129+M129</f>
        <v>0</v>
      </c>
      <c r="K129" s="51"/>
      <c r="L129" s="51"/>
      <c r="M129" s="51"/>
      <c r="N129" s="52">
        <f t="shared" ref="N129:N131" si="126">O129+P129+Q129</f>
        <v>10546.8</v>
      </c>
      <c r="O129" s="51"/>
      <c r="P129" s="51">
        <v>10546.8</v>
      </c>
      <c r="Q129" s="51"/>
      <c r="R129" s="52">
        <f t="shared" ref="R129:R131" si="127">S129+T129+U129</f>
        <v>10689.4</v>
      </c>
      <c r="S129" s="51"/>
      <c r="T129" s="51">
        <v>10689.4</v>
      </c>
      <c r="U129" s="51"/>
      <c r="V129" s="63">
        <f t="shared" ref="V129:V170" si="128">J129/F129</f>
        <v>0</v>
      </c>
    </row>
    <row r="130" spans="1:22" ht="116.25" customHeight="1">
      <c r="A130" s="40"/>
      <c r="B130" s="17" t="s">
        <v>96</v>
      </c>
      <c r="C130" s="7">
        <v>838</v>
      </c>
      <c r="D130" s="8" t="s">
        <v>95</v>
      </c>
      <c r="E130" s="7" t="s">
        <v>200</v>
      </c>
      <c r="F130" s="52">
        <f t="shared" si="124"/>
        <v>14663.7</v>
      </c>
      <c r="G130" s="51"/>
      <c r="H130" s="51">
        <v>14663.7</v>
      </c>
      <c r="I130" s="51"/>
      <c r="J130" s="50">
        <f t="shared" si="125"/>
        <v>0</v>
      </c>
      <c r="K130" s="51"/>
      <c r="L130" s="51"/>
      <c r="M130" s="51"/>
      <c r="N130" s="52">
        <f t="shared" si="126"/>
        <v>5472.6</v>
      </c>
      <c r="O130" s="51"/>
      <c r="P130" s="51">
        <v>5472.6</v>
      </c>
      <c r="Q130" s="51"/>
      <c r="R130" s="52">
        <f t="shared" si="127"/>
        <v>0</v>
      </c>
      <c r="S130" s="51"/>
      <c r="T130" s="51"/>
      <c r="U130" s="51"/>
      <c r="V130" s="63">
        <f t="shared" si="128"/>
        <v>0</v>
      </c>
    </row>
    <row r="131" spans="1:22" ht="90.75" customHeight="1">
      <c r="A131" s="40"/>
      <c r="B131" s="17" t="s">
        <v>97</v>
      </c>
      <c r="C131" s="7">
        <v>838</v>
      </c>
      <c r="D131" s="8" t="s">
        <v>95</v>
      </c>
      <c r="E131" s="7" t="s">
        <v>201</v>
      </c>
      <c r="F131" s="52">
        <f t="shared" si="124"/>
        <v>98888</v>
      </c>
      <c r="G131" s="51"/>
      <c r="H131" s="51">
        <v>98888</v>
      </c>
      <c r="I131" s="51"/>
      <c r="J131" s="50">
        <f t="shared" si="125"/>
        <v>0</v>
      </c>
      <c r="K131" s="51"/>
      <c r="L131" s="51"/>
      <c r="M131" s="51"/>
      <c r="N131" s="52">
        <f t="shared" si="126"/>
        <v>0</v>
      </c>
      <c r="O131" s="51"/>
      <c r="P131" s="51"/>
      <c r="Q131" s="51"/>
      <c r="R131" s="52">
        <f t="shared" si="127"/>
        <v>0</v>
      </c>
      <c r="S131" s="51"/>
      <c r="T131" s="51"/>
      <c r="U131" s="51"/>
      <c r="V131" s="63">
        <f t="shared" si="128"/>
        <v>0</v>
      </c>
    </row>
    <row r="132" spans="1:22" ht="18.75">
      <c r="A132" s="40"/>
      <c r="B132" s="16" t="s">
        <v>15</v>
      </c>
      <c r="C132" s="7"/>
      <c r="D132" s="7"/>
      <c r="E132" s="7"/>
      <c r="F132" s="50"/>
      <c r="G132" s="50"/>
      <c r="H132" s="50"/>
      <c r="I132" s="50"/>
      <c r="J132" s="50"/>
      <c r="K132" s="50"/>
      <c r="L132" s="50"/>
      <c r="M132" s="50"/>
      <c r="N132" s="52"/>
      <c r="O132" s="50"/>
      <c r="P132" s="50"/>
      <c r="Q132" s="50"/>
      <c r="R132" s="52"/>
      <c r="S132" s="50"/>
      <c r="T132" s="50"/>
      <c r="U132" s="50"/>
      <c r="V132" s="62"/>
    </row>
    <row r="133" spans="1:22" ht="33">
      <c r="A133" s="39" t="s">
        <v>98</v>
      </c>
      <c r="B133" s="15" t="s">
        <v>104</v>
      </c>
      <c r="C133" s="6" t="s">
        <v>12</v>
      </c>
      <c r="D133" s="6" t="s">
        <v>12</v>
      </c>
      <c r="E133" s="6" t="s">
        <v>12</v>
      </c>
      <c r="F133" s="52">
        <f t="shared" si="124"/>
        <v>3727.2</v>
      </c>
      <c r="G133" s="52">
        <f t="shared" ref="G133:T133" si="129">G136+G135</f>
        <v>3727.2</v>
      </c>
      <c r="H133" s="52">
        <f t="shared" si="129"/>
        <v>0</v>
      </c>
      <c r="I133" s="52">
        <f t="shared" ref="I133" si="130">I136+I135</f>
        <v>0</v>
      </c>
      <c r="J133" s="52">
        <f t="shared" ref="J133" si="131">K133+L133+M133</f>
        <v>319.60000000000002</v>
      </c>
      <c r="K133" s="52">
        <f t="shared" ref="K133:M133" si="132">K136+K135</f>
        <v>319.60000000000002</v>
      </c>
      <c r="L133" s="52">
        <f t="shared" si="132"/>
        <v>0</v>
      </c>
      <c r="M133" s="52">
        <f t="shared" si="132"/>
        <v>0</v>
      </c>
      <c r="N133" s="52">
        <f t="shared" ref="N133" si="133">O133+P133+Q133</f>
        <v>7697.2</v>
      </c>
      <c r="O133" s="52">
        <f t="shared" si="129"/>
        <v>4107.2</v>
      </c>
      <c r="P133" s="52">
        <f t="shared" si="129"/>
        <v>3590</v>
      </c>
      <c r="Q133" s="52">
        <f t="shared" si="129"/>
        <v>0</v>
      </c>
      <c r="R133" s="52">
        <f t="shared" ref="R133" si="134">S133+T133+U133</f>
        <v>27762.2</v>
      </c>
      <c r="S133" s="52">
        <f t="shared" si="129"/>
        <v>1762.2</v>
      </c>
      <c r="T133" s="52">
        <f t="shared" si="129"/>
        <v>26000</v>
      </c>
      <c r="U133" s="52">
        <f t="shared" ref="U133" si="135">U136+U135</f>
        <v>0</v>
      </c>
      <c r="V133" s="65">
        <f t="shared" si="128"/>
        <v>8.5999999999999993E-2</v>
      </c>
    </row>
    <row r="134" spans="1:22" ht="18.75">
      <c r="A134" s="40"/>
      <c r="B134" s="16" t="s">
        <v>15</v>
      </c>
      <c r="C134" s="7"/>
      <c r="D134" s="7"/>
      <c r="E134" s="7"/>
      <c r="F134" s="50"/>
      <c r="G134" s="50"/>
      <c r="H134" s="50"/>
      <c r="I134" s="50"/>
      <c r="J134" s="50"/>
      <c r="K134" s="50"/>
      <c r="L134" s="50"/>
      <c r="M134" s="50"/>
      <c r="N134" s="52"/>
      <c r="O134" s="50"/>
      <c r="P134" s="50"/>
      <c r="Q134" s="50"/>
      <c r="R134" s="52"/>
      <c r="S134" s="50"/>
      <c r="T134" s="50"/>
      <c r="U134" s="50"/>
      <c r="V134" s="62"/>
    </row>
    <row r="135" spans="1:22" ht="49.5">
      <c r="A135" s="40"/>
      <c r="B135" s="17" t="s">
        <v>319</v>
      </c>
      <c r="C135" s="7">
        <v>810</v>
      </c>
      <c r="D135" s="8" t="s">
        <v>103</v>
      </c>
      <c r="E135" s="7" t="s">
        <v>320</v>
      </c>
      <c r="F135" s="50">
        <f t="shared" si="124"/>
        <v>0</v>
      </c>
      <c r="G135" s="50"/>
      <c r="H135" s="50"/>
      <c r="I135" s="50"/>
      <c r="J135" s="50">
        <f t="shared" ref="J135:J137" si="136">K135+L135+M135</f>
        <v>0</v>
      </c>
      <c r="K135" s="50"/>
      <c r="L135" s="50"/>
      <c r="M135" s="50"/>
      <c r="N135" s="52">
        <f t="shared" ref="N135:N137" si="137">O135+P135+Q135</f>
        <v>3590</v>
      </c>
      <c r="O135" s="50"/>
      <c r="P135" s="51">
        <v>3590</v>
      </c>
      <c r="Q135" s="50"/>
      <c r="R135" s="52">
        <f t="shared" ref="R135:R137" si="138">S135+T135+U135</f>
        <v>26000</v>
      </c>
      <c r="S135" s="50"/>
      <c r="T135" s="51">
        <v>26000</v>
      </c>
      <c r="U135" s="51"/>
      <c r="V135" s="62" t="e">
        <f t="shared" si="128"/>
        <v>#DIV/0!</v>
      </c>
    </row>
    <row r="136" spans="1:22" ht="49.5">
      <c r="A136" s="40"/>
      <c r="B136" s="17" t="s">
        <v>105</v>
      </c>
      <c r="C136" s="7">
        <v>810</v>
      </c>
      <c r="D136" s="8" t="s">
        <v>103</v>
      </c>
      <c r="E136" s="7" t="s">
        <v>198</v>
      </c>
      <c r="F136" s="52">
        <f t="shared" si="124"/>
        <v>3727.2</v>
      </c>
      <c r="G136" s="68">
        <f>1762.2+1965</f>
        <v>3727.2</v>
      </c>
      <c r="H136" s="68"/>
      <c r="I136" s="51"/>
      <c r="J136" s="50">
        <f t="shared" si="136"/>
        <v>319.60000000000002</v>
      </c>
      <c r="K136" s="51">
        <v>319.60000000000002</v>
      </c>
      <c r="L136" s="51"/>
      <c r="M136" s="51"/>
      <c r="N136" s="52">
        <f t="shared" si="137"/>
        <v>4107.2</v>
      </c>
      <c r="O136" s="51">
        <v>4107.2</v>
      </c>
      <c r="P136" s="51"/>
      <c r="Q136" s="51"/>
      <c r="R136" s="52">
        <f t="shared" si="138"/>
        <v>1762.2</v>
      </c>
      <c r="S136" s="51">
        <v>1762.2</v>
      </c>
      <c r="T136" s="51"/>
      <c r="U136" s="51"/>
      <c r="V136" s="63">
        <f t="shared" si="128"/>
        <v>8.5999999999999993E-2</v>
      </c>
    </row>
    <row r="137" spans="1:22" s="45" customFormat="1" ht="18.75">
      <c r="A137" s="36" t="s">
        <v>102</v>
      </c>
      <c r="B137" s="24" t="s">
        <v>203</v>
      </c>
      <c r="C137" s="25" t="s">
        <v>12</v>
      </c>
      <c r="D137" s="38" t="s">
        <v>12</v>
      </c>
      <c r="E137" s="25" t="s">
        <v>12</v>
      </c>
      <c r="F137" s="52">
        <f t="shared" si="124"/>
        <v>95502.399999999994</v>
      </c>
      <c r="G137" s="52">
        <f t="shared" ref="G137:H137" si="139">G139</f>
        <v>15364.7</v>
      </c>
      <c r="H137" s="52">
        <f t="shared" si="139"/>
        <v>75016.100000000006</v>
      </c>
      <c r="I137" s="50">
        <f t="shared" ref="I137" si="140">I139</f>
        <v>5121.6000000000004</v>
      </c>
      <c r="J137" s="50">
        <f t="shared" si="136"/>
        <v>0</v>
      </c>
      <c r="K137" s="50">
        <f t="shared" ref="K137:M137" si="141">K139</f>
        <v>0</v>
      </c>
      <c r="L137" s="50">
        <f t="shared" si="141"/>
        <v>0</v>
      </c>
      <c r="M137" s="50">
        <f t="shared" si="141"/>
        <v>0</v>
      </c>
      <c r="N137" s="50">
        <f t="shared" si="137"/>
        <v>94407.1</v>
      </c>
      <c r="O137" s="50">
        <f t="shared" ref="O137:T137" si="142">O139</f>
        <v>11749.5</v>
      </c>
      <c r="P137" s="50">
        <f t="shared" si="142"/>
        <v>78631.3</v>
      </c>
      <c r="Q137" s="50">
        <f t="shared" si="142"/>
        <v>4026.3</v>
      </c>
      <c r="R137" s="50">
        <f t="shared" si="138"/>
        <v>93923.4</v>
      </c>
      <c r="S137" s="50">
        <f t="shared" si="142"/>
        <v>12210</v>
      </c>
      <c r="T137" s="50">
        <f t="shared" si="142"/>
        <v>81713.399999999994</v>
      </c>
      <c r="U137" s="50">
        <f t="shared" ref="U137" si="143">U139</f>
        <v>0</v>
      </c>
      <c r="V137" s="62">
        <f t="shared" si="128"/>
        <v>0</v>
      </c>
    </row>
    <row r="138" spans="1:22" ht="18.75">
      <c r="A138" s="40"/>
      <c r="B138" s="16" t="s">
        <v>15</v>
      </c>
      <c r="C138" s="7"/>
      <c r="D138" s="8"/>
      <c r="E138" s="7"/>
      <c r="F138" s="52"/>
      <c r="G138" s="52"/>
      <c r="H138" s="52"/>
      <c r="I138" s="50"/>
      <c r="J138" s="50"/>
      <c r="K138" s="50"/>
      <c r="L138" s="50"/>
      <c r="M138" s="50"/>
      <c r="N138" s="52"/>
      <c r="O138" s="50"/>
      <c r="P138" s="50"/>
      <c r="Q138" s="50"/>
      <c r="R138" s="52"/>
      <c r="S138" s="50"/>
      <c r="T138" s="50"/>
      <c r="U138" s="50"/>
      <c r="V138" s="62"/>
    </row>
    <row r="139" spans="1:22" ht="66">
      <c r="A139" s="40"/>
      <c r="B139" s="17" t="s">
        <v>205</v>
      </c>
      <c r="C139" s="7">
        <v>810</v>
      </c>
      <c r="D139" s="8" t="s">
        <v>103</v>
      </c>
      <c r="E139" s="27" t="s">
        <v>204</v>
      </c>
      <c r="F139" s="52">
        <f t="shared" si="124"/>
        <v>95502.399999999994</v>
      </c>
      <c r="G139" s="68">
        <v>15364.7</v>
      </c>
      <c r="H139" s="68">
        <v>75016.100000000006</v>
      </c>
      <c r="I139" s="51">
        <v>5121.6000000000004</v>
      </c>
      <c r="J139" s="50">
        <f t="shared" ref="J139:J141" si="144">K139+L139+M139</f>
        <v>0</v>
      </c>
      <c r="K139" s="51"/>
      <c r="L139" s="51"/>
      <c r="M139" s="51"/>
      <c r="N139" s="52">
        <f t="shared" ref="N139:N141" si="145">O139+P139+Q139</f>
        <v>94407.1</v>
      </c>
      <c r="O139" s="51">
        <v>11749.5</v>
      </c>
      <c r="P139" s="51">
        <v>78631.3</v>
      </c>
      <c r="Q139" s="51">
        <v>4026.3</v>
      </c>
      <c r="R139" s="52">
        <f t="shared" ref="R139:R141" si="146">S139+T139+U139</f>
        <v>93923.4</v>
      </c>
      <c r="S139" s="51">
        <v>12210</v>
      </c>
      <c r="T139" s="51">
        <v>81713.399999999994</v>
      </c>
      <c r="U139" s="51"/>
      <c r="V139" s="63">
        <f t="shared" si="128"/>
        <v>0</v>
      </c>
    </row>
    <row r="140" spans="1:22" ht="33">
      <c r="A140" s="41" t="s">
        <v>106</v>
      </c>
      <c r="B140" s="22" t="s">
        <v>107</v>
      </c>
      <c r="C140" s="1" t="s">
        <v>12</v>
      </c>
      <c r="D140" s="1" t="s">
        <v>12</v>
      </c>
      <c r="E140" s="1" t="s">
        <v>12</v>
      </c>
      <c r="F140" s="49">
        <f t="shared" si="124"/>
        <v>4262106.8</v>
      </c>
      <c r="G140" s="49">
        <f>G141+G150+G144</f>
        <v>3636121.8</v>
      </c>
      <c r="H140" s="49">
        <f>H141+H150+H144</f>
        <v>340000</v>
      </c>
      <c r="I140" s="49">
        <f>I141+I150+I144</f>
        <v>285985</v>
      </c>
      <c r="J140" s="49">
        <f t="shared" si="144"/>
        <v>342199</v>
      </c>
      <c r="K140" s="49">
        <f>K141+K150+K144</f>
        <v>342199</v>
      </c>
      <c r="L140" s="49">
        <f>L141+L150+L144</f>
        <v>0</v>
      </c>
      <c r="M140" s="49">
        <f>M141+M150+M144</f>
        <v>0</v>
      </c>
      <c r="N140" s="49">
        <f t="shared" si="145"/>
        <v>4737224.5</v>
      </c>
      <c r="O140" s="49">
        <f>O141+O150+O144</f>
        <v>4567224.5</v>
      </c>
      <c r="P140" s="49">
        <f>P141+P150+P144</f>
        <v>120000</v>
      </c>
      <c r="Q140" s="49">
        <f>Q141+Q150+Q144</f>
        <v>50000</v>
      </c>
      <c r="R140" s="49">
        <f t="shared" si="146"/>
        <v>5639093.2000000002</v>
      </c>
      <c r="S140" s="49">
        <f>S141+S150+S144</f>
        <v>5469093.2000000002</v>
      </c>
      <c r="T140" s="49">
        <f>T141+T150+T144</f>
        <v>120000</v>
      </c>
      <c r="U140" s="49">
        <f>U141+U150+U144</f>
        <v>50000</v>
      </c>
      <c r="V140" s="61">
        <f t="shared" si="128"/>
        <v>0.08</v>
      </c>
    </row>
    <row r="141" spans="1:22" ht="18.75">
      <c r="A141" s="39" t="s">
        <v>108</v>
      </c>
      <c r="B141" s="15" t="s">
        <v>109</v>
      </c>
      <c r="C141" s="6" t="s">
        <v>12</v>
      </c>
      <c r="D141" s="6" t="s">
        <v>12</v>
      </c>
      <c r="E141" s="6" t="s">
        <v>12</v>
      </c>
      <c r="F141" s="52">
        <f t="shared" si="124"/>
        <v>4048979.8</v>
      </c>
      <c r="G141" s="52">
        <f>SUM(G143:G143)</f>
        <v>3422994.8</v>
      </c>
      <c r="H141" s="52">
        <f>SUM(H143:H143)</f>
        <v>340000</v>
      </c>
      <c r="I141" s="52">
        <f>SUM(I143:I143)</f>
        <v>285985</v>
      </c>
      <c r="J141" s="52">
        <f t="shared" si="144"/>
        <v>342199</v>
      </c>
      <c r="K141" s="52">
        <f>SUM(K143:K143)</f>
        <v>342199</v>
      </c>
      <c r="L141" s="52">
        <f>SUM(L143:L143)</f>
        <v>0</v>
      </c>
      <c r="M141" s="52">
        <f>SUM(M143:M143)</f>
        <v>0</v>
      </c>
      <c r="N141" s="52">
        <f t="shared" si="145"/>
        <v>4411196.0999999996</v>
      </c>
      <c r="O141" s="52">
        <f>SUM(O143:O143)</f>
        <v>4361196.0999999996</v>
      </c>
      <c r="P141" s="52">
        <f>SUM(P143:P143)</f>
        <v>0</v>
      </c>
      <c r="Q141" s="52">
        <f>SUM(Q143:Q143)</f>
        <v>50000</v>
      </c>
      <c r="R141" s="52">
        <f t="shared" si="146"/>
        <v>5321513.2</v>
      </c>
      <c r="S141" s="52">
        <f>SUM(S143:S143)</f>
        <v>5271513.2</v>
      </c>
      <c r="T141" s="52">
        <f>SUM(T143:T143)</f>
        <v>0</v>
      </c>
      <c r="U141" s="52">
        <f>SUM(U143:U143)</f>
        <v>50000</v>
      </c>
      <c r="V141" s="65">
        <f t="shared" si="128"/>
        <v>8.5000000000000006E-2</v>
      </c>
    </row>
    <row r="142" spans="1:22" ht="18.75">
      <c r="A142" s="40"/>
      <c r="B142" s="16" t="s">
        <v>15</v>
      </c>
      <c r="C142" s="7"/>
      <c r="D142" s="7"/>
      <c r="E142" s="7"/>
      <c r="F142" s="50"/>
      <c r="G142" s="50"/>
      <c r="H142" s="50"/>
      <c r="I142" s="50"/>
      <c r="J142" s="50"/>
      <c r="K142" s="50"/>
      <c r="L142" s="50"/>
      <c r="M142" s="50"/>
      <c r="N142" s="52"/>
      <c r="O142" s="50"/>
      <c r="P142" s="50"/>
      <c r="Q142" s="50"/>
      <c r="R142" s="52"/>
      <c r="S142" s="50"/>
      <c r="T142" s="50"/>
      <c r="U142" s="50"/>
      <c r="V142" s="62"/>
    </row>
    <row r="143" spans="1:22" ht="66">
      <c r="A143" s="40"/>
      <c r="B143" s="17" t="s">
        <v>110</v>
      </c>
      <c r="C143" s="7">
        <v>822</v>
      </c>
      <c r="D143" s="8" t="s">
        <v>111</v>
      </c>
      <c r="E143" s="27" t="s">
        <v>202</v>
      </c>
      <c r="F143" s="52">
        <f t="shared" si="124"/>
        <v>4048979.8</v>
      </c>
      <c r="G143" s="51">
        <v>3422994.8</v>
      </c>
      <c r="H143" s="51">
        <v>340000</v>
      </c>
      <c r="I143" s="51">
        <v>285985</v>
      </c>
      <c r="J143" s="50">
        <f t="shared" ref="J143:J144" si="147">K143+L143+M143</f>
        <v>342199</v>
      </c>
      <c r="K143" s="51">
        <v>342199</v>
      </c>
      <c r="L143" s="51"/>
      <c r="M143" s="51"/>
      <c r="N143" s="52">
        <f t="shared" ref="N143:N144" si="148">O143+P143+Q143</f>
        <v>4411196.0999999996</v>
      </c>
      <c r="O143" s="51">
        <v>4361196.0999999996</v>
      </c>
      <c r="P143" s="51"/>
      <c r="Q143" s="51">
        <v>50000</v>
      </c>
      <c r="R143" s="52">
        <f t="shared" ref="R143:R144" si="149">S143+T143+U143</f>
        <v>5321513.2</v>
      </c>
      <c r="S143" s="51">
        <v>5271513.2</v>
      </c>
      <c r="T143" s="51"/>
      <c r="U143" s="51">
        <v>50000</v>
      </c>
      <c r="V143" s="63">
        <f t="shared" si="128"/>
        <v>8.5000000000000006E-2</v>
      </c>
    </row>
    <row r="144" spans="1:22" ht="33">
      <c r="A144" s="39" t="s">
        <v>242</v>
      </c>
      <c r="B144" s="15" t="s">
        <v>253</v>
      </c>
      <c r="C144" s="6" t="s">
        <v>12</v>
      </c>
      <c r="D144" s="6" t="s">
        <v>12</v>
      </c>
      <c r="E144" s="6" t="s">
        <v>12</v>
      </c>
      <c r="F144" s="52">
        <f t="shared" si="124"/>
        <v>180127</v>
      </c>
      <c r="G144" s="52">
        <f>SUM(G146:G149)</f>
        <v>180127</v>
      </c>
      <c r="H144" s="52">
        <f>SUM(H146:H149)</f>
        <v>0</v>
      </c>
      <c r="I144" s="52">
        <f>SUM(I146:I149)</f>
        <v>0</v>
      </c>
      <c r="J144" s="52">
        <f t="shared" si="147"/>
        <v>0</v>
      </c>
      <c r="K144" s="52">
        <f>SUM(K146:K149)</f>
        <v>0</v>
      </c>
      <c r="L144" s="52">
        <f>SUM(L146:L149)</f>
        <v>0</v>
      </c>
      <c r="M144" s="52">
        <f>SUM(M146:M149)</f>
        <v>0</v>
      </c>
      <c r="N144" s="52">
        <f t="shared" si="148"/>
        <v>152278.39999999999</v>
      </c>
      <c r="O144" s="52">
        <f>SUM(O146:O149)</f>
        <v>152278.39999999999</v>
      </c>
      <c r="P144" s="52">
        <f>SUM(P146:P149)</f>
        <v>0</v>
      </c>
      <c r="Q144" s="52">
        <f>SUM(Q146:Q149)</f>
        <v>0</v>
      </c>
      <c r="R144" s="52">
        <f t="shared" si="149"/>
        <v>157580</v>
      </c>
      <c r="S144" s="52">
        <f>SUM(S146:S149)</f>
        <v>157580</v>
      </c>
      <c r="T144" s="52">
        <f>SUM(T146:T149)</f>
        <v>0</v>
      </c>
      <c r="U144" s="52">
        <f>SUM(U146:U149)</f>
        <v>0</v>
      </c>
      <c r="V144" s="65">
        <f t="shared" si="128"/>
        <v>0</v>
      </c>
    </row>
    <row r="145" spans="1:22" ht="18.75">
      <c r="A145" s="40"/>
      <c r="B145" s="16" t="s">
        <v>15</v>
      </c>
      <c r="C145" s="7"/>
      <c r="D145" s="7"/>
      <c r="E145" s="7"/>
      <c r="F145" s="50"/>
      <c r="G145" s="51"/>
      <c r="H145" s="51"/>
      <c r="I145" s="51"/>
      <c r="J145" s="50"/>
      <c r="K145" s="51"/>
      <c r="L145" s="51"/>
      <c r="M145" s="51"/>
      <c r="N145" s="52"/>
      <c r="O145" s="51"/>
      <c r="P145" s="51"/>
      <c r="Q145" s="51"/>
      <c r="R145" s="52"/>
      <c r="S145" s="51"/>
      <c r="T145" s="51"/>
      <c r="U145" s="51"/>
      <c r="V145" s="63"/>
    </row>
    <row r="146" spans="1:22" ht="75.75" customHeight="1">
      <c r="A146" s="40"/>
      <c r="B146" s="17" t="s">
        <v>110</v>
      </c>
      <c r="C146" s="7">
        <v>811</v>
      </c>
      <c r="D146" s="8" t="s">
        <v>17</v>
      </c>
      <c r="E146" s="7" t="s">
        <v>241</v>
      </c>
      <c r="F146" s="50">
        <f t="shared" si="124"/>
        <v>367.5</v>
      </c>
      <c r="G146" s="51">
        <v>367.5</v>
      </c>
      <c r="H146" s="51"/>
      <c r="I146" s="51"/>
      <c r="J146" s="50">
        <f t="shared" ref="J146:J150" si="150">K146+L146+M146</f>
        <v>0</v>
      </c>
      <c r="K146" s="51"/>
      <c r="L146" s="51"/>
      <c r="M146" s="51"/>
      <c r="N146" s="52">
        <f t="shared" ref="N146:N150" si="151">O146+P146+Q146</f>
        <v>367.5</v>
      </c>
      <c r="O146" s="51">
        <v>367.5</v>
      </c>
      <c r="P146" s="51"/>
      <c r="Q146" s="51"/>
      <c r="R146" s="52">
        <f t="shared" ref="R146:R150" si="152">S146+T146+U146</f>
        <v>367.5</v>
      </c>
      <c r="S146" s="51">
        <v>367.5</v>
      </c>
      <c r="T146" s="51"/>
      <c r="U146" s="51"/>
      <c r="V146" s="63">
        <f t="shared" si="128"/>
        <v>0</v>
      </c>
    </row>
    <row r="147" spans="1:22" ht="81.75" customHeight="1">
      <c r="A147" s="40"/>
      <c r="B147" s="17" t="s">
        <v>110</v>
      </c>
      <c r="C147" s="7">
        <v>815</v>
      </c>
      <c r="D147" s="8" t="s">
        <v>50</v>
      </c>
      <c r="E147" s="7" t="s">
        <v>241</v>
      </c>
      <c r="F147" s="50">
        <f t="shared" si="124"/>
        <v>2931.5</v>
      </c>
      <c r="G147" s="51">
        <v>2931.5</v>
      </c>
      <c r="H147" s="51"/>
      <c r="I147" s="51"/>
      <c r="J147" s="50">
        <f t="shared" si="150"/>
        <v>0</v>
      </c>
      <c r="K147" s="51"/>
      <c r="L147" s="51"/>
      <c r="M147" s="51"/>
      <c r="N147" s="52">
        <f t="shared" si="151"/>
        <v>2931.5</v>
      </c>
      <c r="O147" s="51">
        <v>2931.5</v>
      </c>
      <c r="P147" s="51"/>
      <c r="Q147" s="51"/>
      <c r="R147" s="52">
        <f t="shared" si="152"/>
        <v>2931.5</v>
      </c>
      <c r="S147" s="51">
        <v>2931.5</v>
      </c>
      <c r="T147" s="51"/>
      <c r="U147" s="51"/>
      <c r="V147" s="63">
        <f t="shared" si="128"/>
        <v>0</v>
      </c>
    </row>
    <row r="148" spans="1:22" ht="71.25" customHeight="1">
      <c r="A148" s="40"/>
      <c r="B148" s="17" t="s">
        <v>110</v>
      </c>
      <c r="C148" s="7">
        <v>816</v>
      </c>
      <c r="D148" s="8" t="s">
        <v>53</v>
      </c>
      <c r="E148" s="7" t="s">
        <v>241</v>
      </c>
      <c r="F148" s="50">
        <f t="shared" si="124"/>
        <v>81</v>
      </c>
      <c r="G148" s="51">
        <v>81</v>
      </c>
      <c r="H148" s="51"/>
      <c r="I148" s="51"/>
      <c r="J148" s="50">
        <f t="shared" si="150"/>
        <v>0</v>
      </c>
      <c r="K148" s="51"/>
      <c r="L148" s="51"/>
      <c r="M148" s="51"/>
      <c r="N148" s="52">
        <f t="shared" si="151"/>
        <v>81</v>
      </c>
      <c r="O148" s="51">
        <v>81</v>
      </c>
      <c r="P148" s="51"/>
      <c r="Q148" s="51"/>
      <c r="R148" s="52">
        <f t="shared" si="152"/>
        <v>81</v>
      </c>
      <c r="S148" s="51">
        <v>81</v>
      </c>
      <c r="T148" s="51"/>
      <c r="U148" s="51"/>
      <c r="V148" s="63">
        <f t="shared" si="128"/>
        <v>0</v>
      </c>
    </row>
    <row r="149" spans="1:22" ht="46.5" customHeight="1">
      <c r="A149" s="40"/>
      <c r="B149" s="17" t="s">
        <v>110</v>
      </c>
      <c r="C149" s="7">
        <v>822</v>
      </c>
      <c r="D149" s="8" t="s">
        <v>111</v>
      </c>
      <c r="E149" s="7" t="s">
        <v>241</v>
      </c>
      <c r="F149" s="50">
        <f t="shared" si="124"/>
        <v>176747</v>
      </c>
      <c r="G149" s="51">
        <v>176747</v>
      </c>
      <c r="H149" s="51"/>
      <c r="I149" s="51"/>
      <c r="J149" s="50">
        <f t="shared" si="150"/>
        <v>0</v>
      </c>
      <c r="K149" s="51"/>
      <c r="L149" s="51"/>
      <c r="M149" s="51"/>
      <c r="N149" s="52">
        <f t="shared" si="151"/>
        <v>148898.4</v>
      </c>
      <c r="O149" s="51">
        <v>148898.4</v>
      </c>
      <c r="P149" s="51"/>
      <c r="Q149" s="51"/>
      <c r="R149" s="52">
        <f t="shared" si="152"/>
        <v>154200</v>
      </c>
      <c r="S149" s="51">
        <v>154200</v>
      </c>
      <c r="T149" s="51"/>
      <c r="U149" s="51"/>
      <c r="V149" s="63">
        <f t="shared" si="128"/>
        <v>0</v>
      </c>
    </row>
    <row r="150" spans="1:22" s="45" customFormat="1" ht="33">
      <c r="A150" s="36" t="s">
        <v>252</v>
      </c>
      <c r="B150" s="24" t="s">
        <v>238</v>
      </c>
      <c r="C150" s="25" t="s">
        <v>12</v>
      </c>
      <c r="D150" s="25" t="s">
        <v>12</v>
      </c>
      <c r="E150" s="25" t="s">
        <v>12</v>
      </c>
      <c r="F150" s="50">
        <f t="shared" si="124"/>
        <v>33000</v>
      </c>
      <c r="G150" s="50">
        <f>SUM(G152:G153)</f>
        <v>33000</v>
      </c>
      <c r="H150" s="50">
        <f>SUM(H152:H153)</f>
        <v>0</v>
      </c>
      <c r="I150" s="50">
        <f>SUM(I152:I153)</f>
        <v>0</v>
      </c>
      <c r="J150" s="50">
        <f t="shared" si="150"/>
        <v>0</v>
      </c>
      <c r="K150" s="50">
        <f>SUM(K152:K153)</f>
        <v>0</v>
      </c>
      <c r="L150" s="50">
        <f>SUM(L152:L153)</f>
        <v>0</v>
      </c>
      <c r="M150" s="50">
        <f>SUM(M152:M153)</f>
        <v>0</v>
      </c>
      <c r="N150" s="50">
        <f t="shared" si="151"/>
        <v>173750</v>
      </c>
      <c r="O150" s="50">
        <f>SUM(O152:O153)</f>
        <v>53750</v>
      </c>
      <c r="P150" s="50">
        <f>SUM(P152:P153)</f>
        <v>120000</v>
      </c>
      <c r="Q150" s="50">
        <f>SUM(Q152:Q153)</f>
        <v>0</v>
      </c>
      <c r="R150" s="50">
        <f t="shared" si="152"/>
        <v>160000</v>
      </c>
      <c r="S150" s="50">
        <f>SUM(S152:S153)</f>
        <v>40000</v>
      </c>
      <c r="T150" s="50">
        <f>SUM(T152:T153)</f>
        <v>120000</v>
      </c>
      <c r="U150" s="50">
        <f>SUM(U152:U153)</f>
        <v>0</v>
      </c>
      <c r="V150" s="62">
        <f t="shared" si="128"/>
        <v>0</v>
      </c>
    </row>
    <row r="151" spans="1:22" ht="18.75">
      <c r="A151" s="40"/>
      <c r="B151" s="16" t="s">
        <v>15</v>
      </c>
      <c r="C151" s="7"/>
      <c r="D151" s="7"/>
      <c r="E151" s="7"/>
      <c r="F151" s="50"/>
      <c r="G151" s="50"/>
      <c r="H151" s="50"/>
      <c r="I151" s="50"/>
      <c r="J151" s="50"/>
      <c r="K151" s="50"/>
      <c r="L151" s="50"/>
      <c r="M151" s="50"/>
      <c r="N151" s="52"/>
      <c r="O151" s="50"/>
      <c r="P151" s="50"/>
      <c r="Q151" s="50"/>
      <c r="R151" s="52"/>
      <c r="S151" s="50"/>
      <c r="T151" s="50"/>
      <c r="U151" s="50"/>
      <c r="V151" s="62"/>
    </row>
    <row r="152" spans="1:22" ht="93.75" customHeight="1">
      <c r="A152" s="40"/>
      <c r="B152" s="17" t="s">
        <v>246</v>
      </c>
      <c r="C152" s="7">
        <v>822</v>
      </c>
      <c r="D152" s="8" t="s">
        <v>111</v>
      </c>
      <c r="E152" s="7" t="s">
        <v>245</v>
      </c>
      <c r="F152" s="50">
        <f t="shared" si="124"/>
        <v>0</v>
      </c>
      <c r="G152" s="51"/>
      <c r="H152" s="51"/>
      <c r="I152" s="51"/>
      <c r="J152" s="50">
        <f t="shared" ref="J152:J155" si="153">K152+L152+M152</f>
        <v>0</v>
      </c>
      <c r="K152" s="51"/>
      <c r="L152" s="51"/>
      <c r="M152" s="51"/>
      <c r="N152" s="52">
        <f t="shared" ref="N152:N155" si="154">O152+P152+Q152</f>
        <v>120000</v>
      </c>
      <c r="O152" s="51"/>
      <c r="P152" s="51">
        <v>120000</v>
      </c>
      <c r="Q152" s="51"/>
      <c r="R152" s="52">
        <f t="shared" ref="R152:R155" si="155">S152+T152+U152</f>
        <v>120000</v>
      </c>
      <c r="S152" s="51"/>
      <c r="T152" s="51">
        <v>120000</v>
      </c>
      <c r="U152" s="51"/>
      <c r="V152" s="63" t="e">
        <f t="shared" si="128"/>
        <v>#DIV/0!</v>
      </c>
    </row>
    <row r="153" spans="1:22" ht="66" customHeight="1">
      <c r="A153" s="40"/>
      <c r="B153" s="17" t="s">
        <v>110</v>
      </c>
      <c r="C153" s="7">
        <v>822</v>
      </c>
      <c r="D153" s="8" t="s">
        <v>111</v>
      </c>
      <c r="E153" s="7" t="s">
        <v>307</v>
      </c>
      <c r="F153" s="50">
        <f t="shared" si="124"/>
        <v>33000</v>
      </c>
      <c r="G153" s="51">
        <v>33000</v>
      </c>
      <c r="H153" s="51"/>
      <c r="I153" s="51"/>
      <c r="J153" s="50">
        <f t="shared" si="153"/>
        <v>0</v>
      </c>
      <c r="K153" s="51"/>
      <c r="L153" s="51"/>
      <c r="M153" s="51"/>
      <c r="N153" s="52">
        <f t="shared" si="154"/>
        <v>53750</v>
      </c>
      <c r="O153" s="51">
        <v>53750</v>
      </c>
      <c r="P153" s="51"/>
      <c r="Q153" s="51"/>
      <c r="R153" s="52">
        <f t="shared" si="155"/>
        <v>40000</v>
      </c>
      <c r="S153" s="51">
        <v>40000</v>
      </c>
      <c r="T153" s="51"/>
      <c r="U153" s="51"/>
      <c r="V153" s="63">
        <f t="shared" si="128"/>
        <v>0</v>
      </c>
    </row>
    <row r="154" spans="1:22" ht="18.75">
      <c r="A154" s="41" t="s">
        <v>112</v>
      </c>
      <c r="B154" s="21" t="s">
        <v>113</v>
      </c>
      <c r="C154" s="1" t="s">
        <v>12</v>
      </c>
      <c r="D154" s="1" t="s">
        <v>12</v>
      </c>
      <c r="E154" s="1" t="s">
        <v>12</v>
      </c>
      <c r="F154" s="49">
        <f t="shared" si="124"/>
        <v>81832.600000000006</v>
      </c>
      <c r="G154" s="49">
        <f>G155+G163+G166</f>
        <v>22805.9</v>
      </c>
      <c r="H154" s="49">
        <f>H155+H163+H166</f>
        <v>56845.2</v>
      </c>
      <c r="I154" s="49">
        <f>I155+I163+I166</f>
        <v>2181.5</v>
      </c>
      <c r="J154" s="49">
        <f t="shared" si="153"/>
        <v>0</v>
      </c>
      <c r="K154" s="49">
        <f>K155+K163+K166</f>
        <v>0</v>
      </c>
      <c r="L154" s="49">
        <f>L155+L163+L166</f>
        <v>0</v>
      </c>
      <c r="M154" s="49">
        <f>M155+M163+M166</f>
        <v>0</v>
      </c>
      <c r="N154" s="49">
        <f t="shared" si="154"/>
        <v>142214.20000000001</v>
      </c>
      <c r="O154" s="49">
        <f>O155+O163+O166</f>
        <v>21994.799999999999</v>
      </c>
      <c r="P154" s="49">
        <f>P155+P163+P166</f>
        <v>120219.4</v>
      </c>
      <c r="Q154" s="49">
        <f>Q155+Q163+Q166</f>
        <v>0</v>
      </c>
      <c r="R154" s="49">
        <f t="shared" si="155"/>
        <v>239867.5</v>
      </c>
      <c r="S154" s="49">
        <f>S155+S163+S166</f>
        <v>28172.1</v>
      </c>
      <c r="T154" s="49">
        <f>T155+T163+T166</f>
        <v>211695.4</v>
      </c>
      <c r="U154" s="49">
        <f>U155+U163+U166</f>
        <v>0</v>
      </c>
      <c r="V154" s="61">
        <f t="shared" si="128"/>
        <v>0</v>
      </c>
    </row>
    <row r="155" spans="1:22" ht="33">
      <c r="A155" s="39" t="s">
        <v>114</v>
      </c>
      <c r="B155" s="15" t="s">
        <v>115</v>
      </c>
      <c r="C155" s="6" t="s">
        <v>12</v>
      </c>
      <c r="D155" s="6" t="s">
        <v>12</v>
      </c>
      <c r="E155" s="6" t="s">
        <v>12</v>
      </c>
      <c r="F155" s="50">
        <f t="shared" si="124"/>
        <v>65213.7</v>
      </c>
      <c r="G155" s="50">
        <f>SUM(G157:G162)</f>
        <v>8539.6</v>
      </c>
      <c r="H155" s="50">
        <f>SUM(H157:H162)</f>
        <v>54545.2</v>
      </c>
      <c r="I155" s="50">
        <f>SUM(I157:I162)</f>
        <v>2128.9</v>
      </c>
      <c r="J155" s="50">
        <f t="shared" si="153"/>
        <v>0</v>
      </c>
      <c r="K155" s="50">
        <f>SUM(K157:K162)</f>
        <v>0</v>
      </c>
      <c r="L155" s="50">
        <f>SUM(L157:L162)</f>
        <v>0</v>
      </c>
      <c r="M155" s="50">
        <f>SUM(M157:M162)</f>
        <v>0</v>
      </c>
      <c r="N155" s="52">
        <f t="shared" si="154"/>
        <v>121019.9</v>
      </c>
      <c r="O155" s="50">
        <f>SUM(O157:O162)</f>
        <v>7800.5</v>
      </c>
      <c r="P155" s="50">
        <f>SUM(P157:P162)</f>
        <v>113219.4</v>
      </c>
      <c r="Q155" s="50">
        <f>SUM(Q157:Q162)</f>
        <v>0</v>
      </c>
      <c r="R155" s="52">
        <f t="shared" si="155"/>
        <v>224373.2</v>
      </c>
      <c r="S155" s="50">
        <f>SUM(S157:S162)</f>
        <v>13977.8</v>
      </c>
      <c r="T155" s="50">
        <f>SUM(T157:T162)</f>
        <v>210395.4</v>
      </c>
      <c r="U155" s="50">
        <f>SUM(U157:U162)</f>
        <v>0</v>
      </c>
      <c r="V155" s="62">
        <f t="shared" si="128"/>
        <v>0</v>
      </c>
    </row>
    <row r="156" spans="1:22" ht="18.75">
      <c r="A156" s="40"/>
      <c r="B156" s="16" t="s">
        <v>15</v>
      </c>
      <c r="C156" s="7"/>
      <c r="D156" s="7"/>
      <c r="E156" s="7"/>
      <c r="F156" s="50"/>
      <c r="G156" s="50"/>
      <c r="H156" s="50"/>
      <c r="I156" s="50"/>
      <c r="J156" s="50"/>
      <c r="K156" s="50"/>
      <c r="L156" s="50"/>
      <c r="M156" s="50"/>
      <c r="N156" s="52"/>
      <c r="O156" s="50"/>
      <c r="P156" s="50"/>
      <c r="Q156" s="50"/>
      <c r="R156" s="52"/>
      <c r="S156" s="50"/>
      <c r="T156" s="50"/>
      <c r="U156" s="50"/>
      <c r="V156" s="62"/>
    </row>
    <row r="157" spans="1:22" ht="33">
      <c r="A157" s="42"/>
      <c r="B157" s="30" t="s">
        <v>190</v>
      </c>
      <c r="C157" s="27">
        <v>821</v>
      </c>
      <c r="D157" s="29" t="s">
        <v>19</v>
      </c>
      <c r="E157" s="27" t="s">
        <v>191</v>
      </c>
      <c r="F157" s="50">
        <f t="shared" si="124"/>
        <v>31701.4</v>
      </c>
      <c r="G157" s="51">
        <v>5027.3</v>
      </c>
      <c r="H157" s="51">
        <v>24545.200000000001</v>
      </c>
      <c r="I157" s="51">
        <v>2128.9</v>
      </c>
      <c r="J157" s="50">
        <f t="shared" ref="J157:J163" si="156">K157+L157+M157</f>
        <v>0</v>
      </c>
      <c r="K157" s="51"/>
      <c r="L157" s="51"/>
      <c r="M157" s="51"/>
      <c r="N157" s="50">
        <f t="shared" ref="N157:N163" si="157">O157+P157+Q157</f>
        <v>30224.2</v>
      </c>
      <c r="O157" s="51">
        <v>3929.1</v>
      </c>
      <c r="P157" s="51">
        <v>26295.1</v>
      </c>
      <c r="Q157" s="51"/>
      <c r="R157" s="50">
        <f t="shared" ref="R157:R163" si="158">S157+T157+U157</f>
        <v>72466.399999999994</v>
      </c>
      <c r="S157" s="51">
        <v>9420.6</v>
      </c>
      <c r="T157" s="51">
        <v>63045.8</v>
      </c>
      <c r="U157" s="51"/>
      <c r="V157" s="63">
        <f t="shared" si="128"/>
        <v>0</v>
      </c>
    </row>
    <row r="158" spans="1:22" ht="46.5" customHeight="1">
      <c r="A158" s="42"/>
      <c r="B158" s="30" t="s">
        <v>291</v>
      </c>
      <c r="C158" s="27">
        <v>821</v>
      </c>
      <c r="D158" s="29" t="s">
        <v>19</v>
      </c>
      <c r="E158" s="27" t="s">
        <v>292</v>
      </c>
      <c r="F158" s="50">
        <f t="shared" si="124"/>
        <v>3512.3</v>
      </c>
      <c r="G158" s="51">
        <v>3512.3</v>
      </c>
      <c r="H158" s="51"/>
      <c r="I158" s="51"/>
      <c r="J158" s="50">
        <f t="shared" si="156"/>
        <v>0</v>
      </c>
      <c r="K158" s="51"/>
      <c r="L158" s="51"/>
      <c r="M158" s="51"/>
      <c r="N158" s="50">
        <f t="shared" si="157"/>
        <v>0</v>
      </c>
      <c r="O158" s="51"/>
      <c r="P158" s="51"/>
      <c r="Q158" s="51"/>
      <c r="R158" s="50">
        <f t="shared" si="158"/>
        <v>0</v>
      </c>
      <c r="S158" s="51"/>
      <c r="T158" s="51"/>
      <c r="U158" s="51"/>
      <c r="V158" s="63">
        <f t="shared" si="128"/>
        <v>0</v>
      </c>
    </row>
    <row r="159" spans="1:22" ht="55.5" customHeight="1">
      <c r="A159" s="42"/>
      <c r="B159" s="30" t="s">
        <v>294</v>
      </c>
      <c r="C159" s="27">
        <v>814</v>
      </c>
      <c r="D159" s="29" t="s">
        <v>116</v>
      </c>
      <c r="E159" s="27" t="s">
        <v>293</v>
      </c>
      <c r="F159" s="50">
        <f t="shared" si="124"/>
        <v>0</v>
      </c>
      <c r="G159" s="51"/>
      <c r="H159" s="51"/>
      <c r="I159" s="51"/>
      <c r="J159" s="50">
        <f t="shared" si="156"/>
        <v>0</v>
      </c>
      <c r="K159" s="51"/>
      <c r="L159" s="51"/>
      <c r="M159" s="51"/>
      <c r="N159" s="50">
        <f t="shared" si="157"/>
        <v>22950.9</v>
      </c>
      <c r="O159" s="51">
        <v>1836.1</v>
      </c>
      <c r="P159" s="51">
        <v>21114.799999999999</v>
      </c>
      <c r="Q159" s="51"/>
      <c r="R159" s="50">
        <f t="shared" si="158"/>
        <v>0</v>
      </c>
      <c r="S159" s="51"/>
      <c r="T159" s="51"/>
      <c r="U159" s="51"/>
      <c r="V159" s="63" t="e">
        <f t="shared" si="128"/>
        <v>#DIV/0!</v>
      </c>
    </row>
    <row r="160" spans="1:22" ht="46.5" customHeight="1">
      <c r="A160" s="42"/>
      <c r="B160" s="30" t="s">
        <v>296</v>
      </c>
      <c r="C160" s="27">
        <v>814</v>
      </c>
      <c r="D160" s="29" t="s">
        <v>116</v>
      </c>
      <c r="E160" s="27" t="s">
        <v>295</v>
      </c>
      <c r="F160" s="50">
        <f t="shared" si="124"/>
        <v>0</v>
      </c>
      <c r="G160" s="51"/>
      <c r="H160" s="51"/>
      <c r="I160" s="51"/>
      <c r="J160" s="50">
        <f t="shared" si="156"/>
        <v>0</v>
      </c>
      <c r="K160" s="51"/>
      <c r="L160" s="51"/>
      <c r="M160" s="51"/>
      <c r="N160" s="50">
        <f t="shared" si="157"/>
        <v>0</v>
      </c>
      <c r="O160" s="51"/>
      <c r="P160" s="51"/>
      <c r="Q160" s="51"/>
      <c r="R160" s="50">
        <f t="shared" si="158"/>
        <v>18871.900000000001</v>
      </c>
      <c r="S160" s="51">
        <v>566.20000000000005</v>
      </c>
      <c r="T160" s="51">
        <v>18305.7</v>
      </c>
      <c r="U160" s="51"/>
      <c r="V160" s="63" t="e">
        <f t="shared" si="128"/>
        <v>#DIV/0!</v>
      </c>
    </row>
    <row r="161" spans="1:22" ht="46.5" customHeight="1">
      <c r="A161" s="42"/>
      <c r="B161" s="30" t="s">
        <v>188</v>
      </c>
      <c r="C161" s="27">
        <v>844</v>
      </c>
      <c r="D161" s="29" t="s">
        <v>187</v>
      </c>
      <c r="E161" s="27" t="s">
        <v>189</v>
      </c>
      <c r="F161" s="50">
        <f t="shared" si="124"/>
        <v>0</v>
      </c>
      <c r="G161" s="51"/>
      <c r="H161" s="51"/>
      <c r="I161" s="51"/>
      <c r="J161" s="50">
        <f t="shared" si="156"/>
        <v>0</v>
      </c>
      <c r="K161" s="51"/>
      <c r="L161" s="51"/>
      <c r="M161" s="51"/>
      <c r="N161" s="50">
        <f t="shared" si="157"/>
        <v>67844.800000000003</v>
      </c>
      <c r="O161" s="51">
        <v>2035.3</v>
      </c>
      <c r="P161" s="51">
        <v>65809.5</v>
      </c>
      <c r="Q161" s="51"/>
      <c r="R161" s="50">
        <f t="shared" si="158"/>
        <v>133034.9</v>
      </c>
      <c r="S161" s="51">
        <v>3991</v>
      </c>
      <c r="T161" s="51">
        <v>129043.9</v>
      </c>
      <c r="U161" s="51"/>
      <c r="V161" s="63" t="e">
        <f t="shared" si="128"/>
        <v>#DIV/0!</v>
      </c>
    </row>
    <row r="162" spans="1:22" ht="66">
      <c r="A162" s="42"/>
      <c r="B162" s="30" t="s">
        <v>318</v>
      </c>
      <c r="C162" s="27">
        <v>814</v>
      </c>
      <c r="D162" s="29" t="s">
        <v>116</v>
      </c>
      <c r="E162" s="27" t="s">
        <v>186</v>
      </c>
      <c r="F162" s="50">
        <f t="shared" si="124"/>
        <v>30000</v>
      </c>
      <c r="G162" s="51"/>
      <c r="H162" s="51">
        <v>30000</v>
      </c>
      <c r="I162" s="51"/>
      <c r="J162" s="50">
        <f t="shared" si="156"/>
        <v>0</v>
      </c>
      <c r="K162" s="51"/>
      <c r="L162" s="51"/>
      <c r="M162" s="51"/>
      <c r="N162" s="50">
        <f t="shared" si="157"/>
        <v>0</v>
      </c>
      <c r="O162" s="51"/>
      <c r="P162" s="51"/>
      <c r="Q162" s="51"/>
      <c r="R162" s="50">
        <f t="shared" si="158"/>
        <v>0</v>
      </c>
      <c r="S162" s="51"/>
      <c r="T162" s="51"/>
      <c r="U162" s="51"/>
      <c r="V162" s="63">
        <f t="shared" si="128"/>
        <v>0</v>
      </c>
    </row>
    <row r="163" spans="1:22" ht="18.75">
      <c r="A163" s="36" t="s">
        <v>117</v>
      </c>
      <c r="B163" s="24" t="s">
        <v>118</v>
      </c>
      <c r="C163" s="25" t="s">
        <v>12</v>
      </c>
      <c r="D163" s="25" t="s">
        <v>12</v>
      </c>
      <c r="E163" s="25" t="s">
        <v>12</v>
      </c>
      <c r="F163" s="50">
        <f t="shared" si="124"/>
        <v>1000</v>
      </c>
      <c r="G163" s="50">
        <f t="shared" ref="G163:H163" si="159">SUM(G165)</f>
        <v>0</v>
      </c>
      <c r="H163" s="50">
        <f t="shared" si="159"/>
        <v>1000</v>
      </c>
      <c r="I163" s="50">
        <f t="shared" ref="I163" si="160">SUM(I165)</f>
        <v>0</v>
      </c>
      <c r="J163" s="50">
        <f t="shared" si="156"/>
        <v>0</v>
      </c>
      <c r="K163" s="50">
        <f t="shared" ref="K163:M163" si="161">SUM(K165)</f>
        <v>0</v>
      </c>
      <c r="L163" s="50">
        <f t="shared" si="161"/>
        <v>0</v>
      </c>
      <c r="M163" s="50">
        <f t="shared" si="161"/>
        <v>0</v>
      </c>
      <c r="N163" s="50">
        <f t="shared" si="157"/>
        <v>5700</v>
      </c>
      <c r="O163" s="50">
        <f t="shared" ref="O163:T163" si="162">SUM(O165)</f>
        <v>0</v>
      </c>
      <c r="P163" s="50">
        <f t="shared" si="162"/>
        <v>5700</v>
      </c>
      <c r="Q163" s="50">
        <f t="shared" si="162"/>
        <v>0</v>
      </c>
      <c r="R163" s="50">
        <f t="shared" si="158"/>
        <v>0</v>
      </c>
      <c r="S163" s="50">
        <f t="shared" si="162"/>
        <v>0</v>
      </c>
      <c r="T163" s="50">
        <f t="shared" si="162"/>
        <v>0</v>
      </c>
      <c r="U163" s="50">
        <f t="shared" ref="U163" si="163">SUM(U165)</f>
        <v>0</v>
      </c>
      <c r="V163" s="62">
        <f t="shared" si="128"/>
        <v>0</v>
      </c>
    </row>
    <row r="164" spans="1:22" ht="18.75">
      <c r="A164" s="42"/>
      <c r="B164" s="28" t="s">
        <v>15</v>
      </c>
      <c r="C164" s="27"/>
      <c r="D164" s="29"/>
      <c r="E164" s="27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62"/>
    </row>
    <row r="165" spans="1:22" ht="33">
      <c r="A165" s="42"/>
      <c r="B165" s="30" t="s">
        <v>119</v>
      </c>
      <c r="C165" s="27">
        <v>814</v>
      </c>
      <c r="D165" s="29" t="s">
        <v>116</v>
      </c>
      <c r="E165" s="27" t="s">
        <v>192</v>
      </c>
      <c r="F165" s="50">
        <f t="shared" si="124"/>
        <v>1000</v>
      </c>
      <c r="G165" s="51"/>
      <c r="H165" s="51">
        <v>1000</v>
      </c>
      <c r="I165" s="51"/>
      <c r="J165" s="50">
        <f t="shared" ref="J165:J166" si="164">K165+L165+M165</f>
        <v>0</v>
      </c>
      <c r="K165" s="51"/>
      <c r="L165" s="51"/>
      <c r="M165" s="51"/>
      <c r="N165" s="50">
        <f t="shared" ref="N165:N166" si="165">O165+P165+Q165</f>
        <v>5700</v>
      </c>
      <c r="O165" s="51"/>
      <c r="P165" s="51">
        <v>5700</v>
      </c>
      <c r="Q165" s="51"/>
      <c r="R165" s="50">
        <f t="shared" ref="R165:R166" si="166">S165+T165+U165</f>
        <v>0</v>
      </c>
      <c r="S165" s="51"/>
      <c r="T165" s="51"/>
      <c r="U165" s="51"/>
      <c r="V165" s="63">
        <f t="shared" si="128"/>
        <v>0</v>
      </c>
    </row>
    <row r="166" spans="1:22" ht="18.75">
      <c r="A166" s="36" t="s">
        <v>265</v>
      </c>
      <c r="B166" s="24" t="s">
        <v>120</v>
      </c>
      <c r="C166" s="25" t="s">
        <v>12</v>
      </c>
      <c r="D166" s="25" t="s">
        <v>12</v>
      </c>
      <c r="E166" s="25" t="s">
        <v>12</v>
      </c>
      <c r="F166" s="50">
        <f t="shared" si="124"/>
        <v>15618.9</v>
      </c>
      <c r="G166" s="50">
        <f>SUM(G168:G170)</f>
        <v>14266.3</v>
      </c>
      <c r="H166" s="50">
        <f>SUM(H168:H170)</f>
        <v>1300</v>
      </c>
      <c r="I166" s="50">
        <f>SUM(I168:I170)</f>
        <v>52.6</v>
      </c>
      <c r="J166" s="50">
        <f t="shared" si="164"/>
        <v>0</v>
      </c>
      <c r="K166" s="50">
        <f>SUM(K168:K170)</f>
        <v>0</v>
      </c>
      <c r="L166" s="50">
        <f>SUM(L168:L170)</f>
        <v>0</v>
      </c>
      <c r="M166" s="50">
        <f>SUM(M168:M170)</f>
        <v>0</v>
      </c>
      <c r="N166" s="50">
        <f t="shared" si="165"/>
        <v>15494.3</v>
      </c>
      <c r="O166" s="50">
        <f>SUM(O168:O170)</f>
        <v>14194.3</v>
      </c>
      <c r="P166" s="50">
        <f>SUM(P168:P170)</f>
        <v>1300</v>
      </c>
      <c r="Q166" s="50">
        <f>SUM(Q168:Q170)</f>
        <v>0</v>
      </c>
      <c r="R166" s="50">
        <f t="shared" si="166"/>
        <v>15494.3</v>
      </c>
      <c r="S166" s="50">
        <f>SUM(S168:S170)</f>
        <v>14194.3</v>
      </c>
      <c r="T166" s="50">
        <f>SUM(T168:T170)</f>
        <v>1300</v>
      </c>
      <c r="U166" s="50">
        <f>SUM(U168:U170)</f>
        <v>0</v>
      </c>
      <c r="V166" s="62">
        <f t="shared" si="128"/>
        <v>0</v>
      </c>
    </row>
    <row r="167" spans="1:22" ht="18.75">
      <c r="A167" s="42"/>
      <c r="B167" s="28" t="s">
        <v>15</v>
      </c>
      <c r="C167" s="27"/>
      <c r="D167" s="29"/>
      <c r="E167" s="27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62"/>
    </row>
    <row r="168" spans="1:22" ht="33">
      <c r="A168" s="42"/>
      <c r="B168" s="30" t="s">
        <v>121</v>
      </c>
      <c r="C168" s="27">
        <v>814</v>
      </c>
      <c r="D168" s="29" t="s">
        <v>116</v>
      </c>
      <c r="E168" s="27" t="s">
        <v>221</v>
      </c>
      <c r="F168" s="50">
        <f t="shared" si="124"/>
        <v>13000</v>
      </c>
      <c r="G168" s="51">
        <v>13000</v>
      </c>
      <c r="H168" s="51"/>
      <c r="I168" s="51"/>
      <c r="J168" s="50">
        <f t="shared" ref="J168:J172" si="167">K168+L168+M168</f>
        <v>0</v>
      </c>
      <c r="K168" s="51"/>
      <c r="L168" s="51"/>
      <c r="M168" s="51"/>
      <c r="N168" s="50">
        <f t="shared" ref="N168:N172" si="168">O168+P168+Q168</f>
        <v>13000</v>
      </c>
      <c r="O168" s="51">
        <v>13000</v>
      </c>
      <c r="P168" s="51"/>
      <c r="Q168" s="51"/>
      <c r="R168" s="50">
        <f t="shared" ref="R168:R172" si="169">S168+T168+U168</f>
        <v>13000</v>
      </c>
      <c r="S168" s="51">
        <v>13000</v>
      </c>
      <c r="T168" s="51"/>
      <c r="U168" s="51"/>
      <c r="V168" s="63">
        <f t="shared" si="128"/>
        <v>0</v>
      </c>
    </row>
    <row r="169" spans="1:22" ht="18.75" customHeight="1">
      <c r="A169" s="42"/>
      <c r="B169" s="30" t="s">
        <v>298</v>
      </c>
      <c r="C169" s="27">
        <v>814</v>
      </c>
      <c r="D169" s="29" t="s">
        <v>116</v>
      </c>
      <c r="E169" s="27" t="s">
        <v>297</v>
      </c>
      <c r="F169" s="50">
        <f t="shared" si="124"/>
        <v>1566.3</v>
      </c>
      <c r="G169" s="51">
        <v>266.3</v>
      </c>
      <c r="H169" s="51">
        <v>1300</v>
      </c>
      <c r="I169" s="51"/>
      <c r="J169" s="50">
        <f t="shared" si="167"/>
        <v>0</v>
      </c>
      <c r="K169" s="51"/>
      <c r="L169" s="51"/>
      <c r="M169" s="51"/>
      <c r="N169" s="50">
        <f t="shared" si="168"/>
        <v>1494.3</v>
      </c>
      <c r="O169" s="51">
        <v>194.3</v>
      </c>
      <c r="P169" s="51">
        <v>1300</v>
      </c>
      <c r="Q169" s="51"/>
      <c r="R169" s="50">
        <f t="shared" si="169"/>
        <v>1494.3</v>
      </c>
      <c r="S169" s="51">
        <v>194.3</v>
      </c>
      <c r="T169" s="51">
        <v>1300</v>
      </c>
      <c r="U169" s="51"/>
      <c r="V169" s="63">
        <f t="shared" si="128"/>
        <v>0</v>
      </c>
    </row>
    <row r="170" spans="1:22" ht="82.5">
      <c r="A170" s="42"/>
      <c r="B170" s="30" t="s">
        <v>223</v>
      </c>
      <c r="C170" s="27">
        <v>814</v>
      </c>
      <c r="D170" s="29" t="s">
        <v>116</v>
      </c>
      <c r="E170" s="27" t="s">
        <v>222</v>
      </c>
      <c r="F170" s="50">
        <f t="shared" si="124"/>
        <v>1052.5999999999999</v>
      </c>
      <c r="G170" s="51">
        <v>1000</v>
      </c>
      <c r="H170" s="51"/>
      <c r="I170" s="51">
        <v>52.6</v>
      </c>
      <c r="J170" s="50">
        <f t="shared" si="167"/>
        <v>0</v>
      </c>
      <c r="K170" s="51"/>
      <c r="L170" s="51"/>
      <c r="M170" s="51"/>
      <c r="N170" s="50">
        <f t="shared" si="168"/>
        <v>1000</v>
      </c>
      <c r="O170" s="51">
        <v>1000</v>
      </c>
      <c r="P170" s="51"/>
      <c r="Q170" s="51"/>
      <c r="R170" s="50">
        <f t="shared" si="169"/>
        <v>1000</v>
      </c>
      <c r="S170" s="51">
        <v>1000</v>
      </c>
      <c r="T170" s="51"/>
      <c r="U170" s="51"/>
      <c r="V170" s="63">
        <f t="shared" si="128"/>
        <v>0</v>
      </c>
    </row>
    <row r="171" spans="1:22" ht="66">
      <c r="A171" s="41" t="s">
        <v>122</v>
      </c>
      <c r="B171" s="22" t="s">
        <v>123</v>
      </c>
      <c r="C171" s="1" t="s">
        <v>12</v>
      </c>
      <c r="D171" s="1" t="s">
        <v>12</v>
      </c>
      <c r="E171" s="1" t="s">
        <v>12</v>
      </c>
      <c r="F171" s="49">
        <f>F172+F176+F187</f>
        <v>198909.1</v>
      </c>
      <c r="G171" s="49">
        <f>G172+G176+G187</f>
        <v>6957.2</v>
      </c>
      <c r="H171" s="49">
        <f>H172+H176+H187</f>
        <v>191951.9</v>
      </c>
      <c r="I171" s="49">
        <f>I172+I176+I187</f>
        <v>0</v>
      </c>
      <c r="J171" s="49">
        <f t="shared" si="167"/>
        <v>0</v>
      </c>
      <c r="K171" s="49">
        <f>K172+K176+K187</f>
        <v>0</v>
      </c>
      <c r="L171" s="49">
        <f>L172+L176+L187</f>
        <v>0</v>
      </c>
      <c r="M171" s="49">
        <f>M172+M176+M187</f>
        <v>0</v>
      </c>
      <c r="N171" s="49">
        <f t="shared" si="168"/>
        <v>188719.6</v>
      </c>
      <c r="O171" s="49">
        <f>O172+O176+O187</f>
        <v>6651.6</v>
      </c>
      <c r="P171" s="49">
        <f>P172+P176+P187</f>
        <v>182068</v>
      </c>
      <c r="Q171" s="49">
        <f>Q172+Q176+Q187</f>
        <v>0</v>
      </c>
      <c r="R171" s="49">
        <f t="shared" si="169"/>
        <v>456375.6</v>
      </c>
      <c r="S171" s="49">
        <f>S172+S176+S187</f>
        <v>14681.2</v>
      </c>
      <c r="T171" s="49">
        <f>T172+T176+T187</f>
        <v>441694.4</v>
      </c>
      <c r="U171" s="49">
        <f>U172+U176+U187</f>
        <v>0</v>
      </c>
      <c r="V171" s="61">
        <f t="shared" ref="V171:V199" si="170">J171/F171</f>
        <v>0</v>
      </c>
    </row>
    <row r="172" spans="1:22" ht="82.5">
      <c r="A172" s="39" t="s">
        <v>124</v>
      </c>
      <c r="B172" s="15" t="s">
        <v>125</v>
      </c>
      <c r="C172" s="6" t="s">
        <v>12</v>
      </c>
      <c r="D172" s="6" t="s">
        <v>12</v>
      </c>
      <c r="E172" s="6" t="s">
        <v>12</v>
      </c>
      <c r="F172" s="52">
        <f t="shared" ref="F172:F199" si="171">G172+H172+I172</f>
        <v>51838.6</v>
      </c>
      <c r="G172" s="52">
        <f>SUM(G174:G175)</f>
        <v>1555.1</v>
      </c>
      <c r="H172" s="52">
        <f>SUM(H174:H175)</f>
        <v>50283.5</v>
      </c>
      <c r="I172" s="52">
        <f>SUM(I174:I175)</f>
        <v>0</v>
      </c>
      <c r="J172" s="52">
        <f t="shared" si="167"/>
        <v>0</v>
      </c>
      <c r="K172" s="52">
        <f>SUM(K174:K175)</f>
        <v>0</v>
      </c>
      <c r="L172" s="52">
        <f>SUM(L174:L175)</f>
        <v>0</v>
      </c>
      <c r="M172" s="52">
        <f>SUM(M174:M175)</f>
        <v>0</v>
      </c>
      <c r="N172" s="52">
        <f t="shared" si="168"/>
        <v>68390.7</v>
      </c>
      <c r="O172" s="52">
        <f>SUM(O174:O175)</f>
        <v>2051.6999999999998</v>
      </c>
      <c r="P172" s="52">
        <f>SUM(P174:P175)</f>
        <v>66339</v>
      </c>
      <c r="Q172" s="52">
        <f>SUM(Q174:Q175)</f>
        <v>0</v>
      </c>
      <c r="R172" s="52">
        <f t="shared" si="169"/>
        <v>85523.4</v>
      </c>
      <c r="S172" s="52">
        <f>SUM(S174:S175)</f>
        <v>2565.6</v>
      </c>
      <c r="T172" s="52">
        <f>SUM(T174:T175)</f>
        <v>82957.8</v>
      </c>
      <c r="U172" s="52">
        <f>SUM(U174:U175)</f>
        <v>0</v>
      </c>
      <c r="V172" s="65">
        <f t="shared" si="170"/>
        <v>0</v>
      </c>
    </row>
    <row r="173" spans="1:22" ht="18.75">
      <c r="A173" s="40"/>
      <c r="B173" s="18" t="s">
        <v>15</v>
      </c>
      <c r="C173" s="7"/>
      <c r="D173" s="7"/>
      <c r="E173" s="7"/>
      <c r="F173" s="50"/>
      <c r="G173" s="50"/>
      <c r="H173" s="50"/>
      <c r="I173" s="50"/>
      <c r="J173" s="50"/>
      <c r="K173" s="50"/>
      <c r="L173" s="50"/>
      <c r="M173" s="50"/>
      <c r="N173" s="52"/>
      <c r="O173" s="50"/>
      <c r="P173" s="50"/>
      <c r="Q173" s="50"/>
      <c r="R173" s="52"/>
      <c r="S173" s="50"/>
      <c r="T173" s="50"/>
      <c r="U173" s="50"/>
      <c r="V173" s="62"/>
    </row>
    <row r="174" spans="1:22" ht="66">
      <c r="A174" s="44"/>
      <c r="B174" s="33" t="s">
        <v>141</v>
      </c>
      <c r="C174" s="34">
        <v>840</v>
      </c>
      <c r="D174" s="35" t="s">
        <v>74</v>
      </c>
      <c r="E174" s="34" t="s">
        <v>140</v>
      </c>
      <c r="F174" s="54">
        <f t="shared" si="171"/>
        <v>44057.7</v>
      </c>
      <c r="G174" s="53">
        <v>1321.7</v>
      </c>
      <c r="H174" s="53">
        <v>42736</v>
      </c>
      <c r="I174" s="53"/>
      <c r="J174" s="54">
        <f t="shared" ref="J174:J176" si="172">K174+L174+M174</f>
        <v>0</v>
      </c>
      <c r="K174" s="53"/>
      <c r="L174" s="53"/>
      <c r="M174" s="53"/>
      <c r="N174" s="54">
        <f t="shared" ref="N174:N176" si="173">O174+P174+Q174</f>
        <v>59252.5</v>
      </c>
      <c r="O174" s="53">
        <v>1777.6</v>
      </c>
      <c r="P174" s="53">
        <v>57474.9</v>
      </c>
      <c r="Q174" s="53"/>
      <c r="R174" s="54">
        <f t="shared" ref="R174:R176" si="174">S174+T174+U174</f>
        <v>71408.2</v>
      </c>
      <c r="S174" s="53">
        <v>2142.1999999999998</v>
      </c>
      <c r="T174" s="53">
        <v>69266</v>
      </c>
      <c r="U174" s="53"/>
      <c r="V174" s="64">
        <f t="shared" si="170"/>
        <v>0</v>
      </c>
    </row>
    <row r="175" spans="1:22" ht="115.5">
      <c r="A175" s="44"/>
      <c r="B175" s="33" t="s">
        <v>273</v>
      </c>
      <c r="C175" s="34">
        <v>840</v>
      </c>
      <c r="D175" s="35" t="s">
        <v>74</v>
      </c>
      <c r="E175" s="34" t="s">
        <v>274</v>
      </c>
      <c r="F175" s="54">
        <f t="shared" si="171"/>
        <v>7780.9</v>
      </c>
      <c r="G175" s="53">
        <v>233.4</v>
      </c>
      <c r="H175" s="53">
        <v>7547.5</v>
      </c>
      <c r="I175" s="53"/>
      <c r="J175" s="54">
        <f t="shared" si="172"/>
        <v>0</v>
      </c>
      <c r="K175" s="53"/>
      <c r="L175" s="53"/>
      <c r="M175" s="53"/>
      <c r="N175" s="54">
        <f t="shared" si="173"/>
        <v>9138.2000000000007</v>
      </c>
      <c r="O175" s="53">
        <v>274.10000000000002</v>
      </c>
      <c r="P175" s="53">
        <v>8864.1</v>
      </c>
      <c r="Q175" s="53"/>
      <c r="R175" s="54">
        <f t="shared" si="174"/>
        <v>14115.2</v>
      </c>
      <c r="S175" s="53">
        <v>423.4</v>
      </c>
      <c r="T175" s="53">
        <v>13691.8</v>
      </c>
      <c r="U175" s="53"/>
      <c r="V175" s="64">
        <f t="shared" si="170"/>
        <v>0</v>
      </c>
    </row>
    <row r="176" spans="1:22" ht="33">
      <c r="A176" s="39" t="s">
        <v>126</v>
      </c>
      <c r="B176" s="15" t="s">
        <v>127</v>
      </c>
      <c r="C176" s="6" t="s">
        <v>12</v>
      </c>
      <c r="D176" s="6" t="s">
        <v>12</v>
      </c>
      <c r="E176" s="6" t="s">
        <v>12</v>
      </c>
      <c r="F176" s="52">
        <f t="shared" si="171"/>
        <v>143805.20000000001</v>
      </c>
      <c r="G176" s="52">
        <f>SUM(G178:G186)</f>
        <v>5304.1</v>
      </c>
      <c r="H176" s="52">
        <f>SUM(H178:H186)</f>
        <v>138501.1</v>
      </c>
      <c r="I176" s="52">
        <f>SUM(I178:I186)</f>
        <v>0</v>
      </c>
      <c r="J176" s="52">
        <f t="shared" si="172"/>
        <v>0</v>
      </c>
      <c r="K176" s="52">
        <f>SUM(K178:K186)</f>
        <v>0</v>
      </c>
      <c r="L176" s="52">
        <f>SUM(L178:L186)</f>
        <v>0</v>
      </c>
      <c r="M176" s="52">
        <f>SUM(M178:M186)</f>
        <v>0</v>
      </c>
      <c r="N176" s="52">
        <f t="shared" si="173"/>
        <v>115245.4</v>
      </c>
      <c r="O176" s="52">
        <f>SUM(O178:O186)</f>
        <v>4447.3999999999996</v>
      </c>
      <c r="P176" s="52">
        <f>SUM(P178:P186)</f>
        <v>110798</v>
      </c>
      <c r="Q176" s="52">
        <f>SUM(Q178:Q186)</f>
        <v>0</v>
      </c>
      <c r="R176" s="52">
        <f t="shared" si="174"/>
        <v>364678.9</v>
      </c>
      <c r="S176" s="52">
        <f>SUM(S178:S186)</f>
        <v>11930.4</v>
      </c>
      <c r="T176" s="52">
        <f>SUM(T178:T186)</f>
        <v>352748.5</v>
      </c>
      <c r="U176" s="52">
        <f>SUM(U178:U186)</f>
        <v>0</v>
      </c>
      <c r="V176" s="65">
        <f t="shared" si="170"/>
        <v>0</v>
      </c>
    </row>
    <row r="177" spans="1:22" ht="18.75">
      <c r="A177" s="40"/>
      <c r="B177" s="18" t="s">
        <v>15</v>
      </c>
      <c r="C177" s="7"/>
      <c r="D177" s="7"/>
      <c r="E177" s="7"/>
      <c r="F177" s="50"/>
      <c r="G177" s="50"/>
      <c r="H177" s="50"/>
      <c r="I177" s="50"/>
      <c r="J177" s="50"/>
      <c r="K177" s="50"/>
      <c r="L177" s="50"/>
      <c r="M177" s="50"/>
      <c r="N177" s="52"/>
      <c r="O177" s="50"/>
      <c r="P177" s="50"/>
      <c r="Q177" s="50"/>
      <c r="R177" s="52"/>
      <c r="S177" s="50"/>
      <c r="T177" s="50"/>
      <c r="U177" s="50"/>
      <c r="V177" s="62"/>
    </row>
    <row r="178" spans="1:22" ht="68.25" customHeight="1">
      <c r="A178" s="42"/>
      <c r="B178" s="30" t="s">
        <v>282</v>
      </c>
      <c r="C178" s="34">
        <v>817</v>
      </c>
      <c r="D178" s="35" t="s">
        <v>129</v>
      </c>
      <c r="E178" s="27" t="s">
        <v>283</v>
      </c>
      <c r="F178" s="50">
        <f t="shared" si="171"/>
        <v>38818</v>
      </c>
      <c r="G178" s="51">
        <v>1164.5</v>
      </c>
      <c r="H178" s="51">
        <v>37653.5</v>
      </c>
      <c r="I178" s="51"/>
      <c r="J178" s="50">
        <f t="shared" ref="J178:J186" si="175">K178+L178+M178</f>
        <v>0</v>
      </c>
      <c r="K178" s="51"/>
      <c r="L178" s="51"/>
      <c r="M178" s="51"/>
      <c r="N178" s="50">
        <f t="shared" ref="N178:N186" si="176">O178+P178+Q178</f>
        <v>22593.200000000001</v>
      </c>
      <c r="O178" s="51">
        <v>677.8</v>
      </c>
      <c r="P178" s="51">
        <v>21915.4</v>
      </c>
      <c r="Q178" s="51"/>
      <c r="R178" s="50">
        <f t="shared" ref="R178:R186" si="177">S178+T178+U178</f>
        <v>28741.3</v>
      </c>
      <c r="S178" s="51">
        <v>862.2</v>
      </c>
      <c r="T178" s="51">
        <v>27879.1</v>
      </c>
      <c r="U178" s="51"/>
      <c r="V178" s="63">
        <f t="shared" si="170"/>
        <v>0</v>
      </c>
    </row>
    <row r="179" spans="1:22" ht="68.25" customHeight="1">
      <c r="A179" s="42"/>
      <c r="B179" s="30" t="s">
        <v>130</v>
      </c>
      <c r="C179" s="34">
        <v>817</v>
      </c>
      <c r="D179" s="35" t="s">
        <v>129</v>
      </c>
      <c r="E179" s="27" t="s">
        <v>284</v>
      </c>
      <c r="F179" s="50">
        <f t="shared" si="171"/>
        <v>3092.8</v>
      </c>
      <c r="G179" s="51">
        <v>92.8</v>
      </c>
      <c r="H179" s="51">
        <v>3000</v>
      </c>
      <c r="I179" s="51"/>
      <c r="J179" s="50">
        <f t="shared" si="175"/>
        <v>0</v>
      </c>
      <c r="K179" s="51"/>
      <c r="L179" s="51"/>
      <c r="M179" s="51"/>
      <c r="N179" s="50">
        <f t="shared" si="176"/>
        <v>3092.8</v>
      </c>
      <c r="O179" s="51">
        <v>92.8</v>
      </c>
      <c r="P179" s="51">
        <v>3000</v>
      </c>
      <c r="Q179" s="51"/>
      <c r="R179" s="50">
        <f t="shared" si="177"/>
        <v>3092.8</v>
      </c>
      <c r="S179" s="51">
        <v>92.8</v>
      </c>
      <c r="T179" s="51">
        <v>3000</v>
      </c>
      <c r="U179" s="51"/>
      <c r="V179" s="63">
        <f t="shared" si="170"/>
        <v>0</v>
      </c>
    </row>
    <row r="180" spans="1:22" ht="68.25" customHeight="1">
      <c r="A180" s="42"/>
      <c r="B180" s="30" t="s">
        <v>147</v>
      </c>
      <c r="C180" s="34">
        <v>817</v>
      </c>
      <c r="D180" s="35" t="s">
        <v>129</v>
      </c>
      <c r="E180" s="27" t="s">
        <v>285</v>
      </c>
      <c r="F180" s="50">
        <f t="shared" si="171"/>
        <v>10214.4</v>
      </c>
      <c r="G180" s="51">
        <v>306.5</v>
      </c>
      <c r="H180" s="51">
        <v>9907.9</v>
      </c>
      <c r="I180" s="51"/>
      <c r="J180" s="50">
        <f t="shared" si="175"/>
        <v>0</v>
      </c>
      <c r="K180" s="51"/>
      <c r="L180" s="51"/>
      <c r="M180" s="51"/>
      <c r="N180" s="50">
        <f t="shared" si="176"/>
        <v>6878.7</v>
      </c>
      <c r="O180" s="51">
        <v>206.4</v>
      </c>
      <c r="P180" s="51">
        <v>6672.3</v>
      </c>
      <c r="Q180" s="51"/>
      <c r="R180" s="50">
        <f t="shared" si="177"/>
        <v>13796.2</v>
      </c>
      <c r="S180" s="51">
        <v>413.9</v>
      </c>
      <c r="T180" s="51">
        <v>13382.3</v>
      </c>
      <c r="U180" s="51"/>
      <c r="V180" s="63">
        <f t="shared" si="170"/>
        <v>0</v>
      </c>
    </row>
    <row r="181" spans="1:22" ht="68.25" customHeight="1">
      <c r="A181" s="42"/>
      <c r="B181" s="30" t="s">
        <v>130</v>
      </c>
      <c r="C181" s="34">
        <v>817</v>
      </c>
      <c r="D181" s="35" t="s">
        <v>129</v>
      </c>
      <c r="E181" s="27" t="s">
        <v>286</v>
      </c>
      <c r="F181" s="50">
        <f t="shared" si="171"/>
        <v>1020.5</v>
      </c>
      <c r="G181" s="51">
        <v>1020.5</v>
      </c>
      <c r="H181" s="51"/>
      <c r="I181" s="51"/>
      <c r="J181" s="50">
        <f t="shared" si="175"/>
        <v>0</v>
      </c>
      <c r="K181" s="51"/>
      <c r="L181" s="51"/>
      <c r="M181" s="51"/>
      <c r="N181" s="50">
        <f t="shared" si="176"/>
        <v>1020.6</v>
      </c>
      <c r="O181" s="51">
        <v>1020.6</v>
      </c>
      <c r="P181" s="51"/>
      <c r="Q181" s="51"/>
      <c r="R181" s="50">
        <f t="shared" si="177"/>
        <v>1020.6</v>
      </c>
      <c r="S181" s="51">
        <v>1020.6</v>
      </c>
      <c r="T181" s="51"/>
      <c r="U181" s="51"/>
      <c r="V181" s="63">
        <f t="shared" si="170"/>
        <v>0</v>
      </c>
    </row>
    <row r="182" spans="1:22" ht="129.75" customHeight="1">
      <c r="A182" s="42"/>
      <c r="B182" s="30" t="s">
        <v>275</v>
      </c>
      <c r="C182" s="34">
        <v>840</v>
      </c>
      <c r="D182" s="35" t="s">
        <v>74</v>
      </c>
      <c r="E182" s="27" t="s">
        <v>276</v>
      </c>
      <c r="F182" s="50">
        <f t="shared" si="171"/>
        <v>30089.200000000001</v>
      </c>
      <c r="G182" s="51">
        <v>902.7</v>
      </c>
      <c r="H182" s="51">
        <v>29186.5</v>
      </c>
      <c r="I182" s="51"/>
      <c r="J182" s="50">
        <f t="shared" si="175"/>
        <v>0</v>
      </c>
      <c r="K182" s="51"/>
      <c r="L182" s="51"/>
      <c r="M182" s="51"/>
      <c r="N182" s="50">
        <f t="shared" si="176"/>
        <v>13927</v>
      </c>
      <c r="O182" s="51">
        <v>417.8</v>
      </c>
      <c r="P182" s="51">
        <v>13509.2</v>
      </c>
      <c r="Q182" s="51"/>
      <c r="R182" s="50">
        <f t="shared" si="177"/>
        <v>30375.7</v>
      </c>
      <c r="S182" s="51">
        <v>911.3</v>
      </c>
      <c r="T182" s="51">
        <v>29464.400000000001</v>
      </c>
      <c r="U182" s="51"/>
      <c r="V182" s="63">
        <f t="shared" si="170"/>
        <v>0</v>
      </c>
    </row>
    <row r="183" spans="1:22" ht="66">
      <c r="A183" s="42"/>
      <c r="B183" s="30" t="s">
        <v>277</v>
      </c>
      <c r="C183" s="34">
        <v>840</v>
      </c>
      <c r="D183" s="35" t="s">
        <v>74</v>
      </c>
      <c r="E183" s="27" t="s">
        <v>278</v>
      </c>
      <c r="F183" s="50">
        <f t="shared" si="171"/>
        <v>39105.1</v>
      </c>
      <c r="G183" s="51">
        <v>1173.2</v>
      </c>
      <c r="H183" s="51">
        <v>37931.9</v>
      </c>
      <c r="I183" s="51"/>
      <c r="J183" s="50">
        <f t="shared" si="175"/>
        <v>0</v>
      </c>
      <c r="K183" s="51"/>
      <c r="L183" s="51"/>
      <c r="M183" s="51"/>
      <c r="N183" s="50">
        <f t="shared" si="176"/>
        <v>46267.8</v>
      </c>
      <c r="O183" s="51">
        <v>1388</v>
      </c>
      <c r="P183" s="51">
        <v>44879.8</v>
      </c>
      <c r="Q183" s="51"/>
      <c r="R183" s="50">
        <f t="shared" si="177"/>
        <v>85774.6</v>
      </c>
      <c r="S183" s="51">
        <v>2573.1999999999998</v>
      </c>
      <c r="T183" s="51">
        <v>83201.399999999994</v>
      </c>
      <c r="U183" s="51"/>
      <c r="V183" s="63">
        <f t="shared" si="170"/>
        <v>0</v>
      </c>
    </row>
    <row r="184" spans="1:22" ht="61.5" customHeight="1">
      <c r="A184" s="42"/>
      <c r="B184" s="30" t="s">
        <v>279</v>
      </c>
      <c r="C184" s="34">
        <v>840</v>
      </c>
      <c r="D184" s="35" t="s">
        <v>74</v>
      </c>
      <c r="E184" s="27" t="s">
        <v>280</v>
      </c>
      <c r="F184" s="50">
        <f t="shared" si="171"/>
        <v>0</v>
      </c>
      <c r="G184" s="51"/>
      <c r="H184" s="51"/>
      <c r="I184" s="51"/>
      <c r="J184" s="50">
        <f t="shared" si="175"/>
        <v>0</v>
      </c>
      <c r="K184" s="51"/>
      <c r="L184" s="51"/>
      <c r="M184" s="51"/>
      <c r="N184" s="50">
        <f t="shared" si="176"/>
        <v>0</v>
      </c>
      <c r="O184" s="51"/>
      <c r="P184" s="51"/>
      <c r="Q184" s="51"/>
      <c r="R184" s="50">
        <f t="shared" si="177"/>
        <v>180412.4</v>
      </c>
      <c r="S184" s="51">
        <v>5412.4</v>
      </c>
      <c r="T184" s="51">
        <v>175000</v>
      </c>
      <c r="U184" s="51"/>
      <c r="V184" s="63" t="e">
        <f t="shared" si="170"/>
        <v>#DIV/0!</v>
      </c>
    </row>
    <row r="185" spans="1:22" ht="100.5" customHeight="1">
      <c r="A185" s="42"/>
      <c r="B185" s="30" t="s">
        <v>143</v>
      </c>
      <c r="C185" s="27">
        <v>840</v>
      </c>
      <c r="D185" s="29" t="s">
        <v>74</v>
      </c>
      <c r="E185" s="27" t="s">
        <v>142</v>
      </c>
      <c r="F185" s="50">
        <f t="shared" si="171"/>
        <v>3608.2</v>
      </c>
      <c r="G185" s="51">
        <v>108.2</v>
      </c>
      <c r="H185" s="51">
        <v>3500</v>
      </c>
      <c r="I185" s="51"/>
      <c r="J185" s="50">
        <f t="shared" si="175"/>
        <v>0</v>
      </c>
      <c r="K185" s="51"/>
      <c r="L185" s="51"/>
      <c r="M185" s="51"/>
      <c r="N185" s="50">
        <f t="shared" si="176"/>
        <v>0</v>
      </c>
      <c r="O185" s="51"/>
      <c r="P185" s="51"/>
      <c r="Q185" s="51"/>
      <c r="R185" s="50">
        <f t="shared" si="177"/>
        <v>0</v>
      </c>
      <c r="S185" s="51"/>
      <c r="T185" s="51"/>
      <c r="U185" s="51"/>
      <c r="V185" s="63">
        <f t="shared" si="170"/>
        <v>0</v>
      </c>
    </row>
    <row r="186" spans="1:22" ht="66">
      <c r="A186" s="42"/>
      <c r="B186" s="30" t="s">
        <v>313</v>
      </c>
      <c r="C186" s="27">
        <v>840</v>
      </c>
      <c r="D186" s="29" t="s">
        <v>74</v>
      </c>
      <c r="E186" s="27" t="s">
        <v>243</v>
      </c>
      <c r="F186" s="50">
        <f t="shared" si="171"/>
        <v>17857</v>
      </c>
      <c r="G186" s="51">
        <v>535.70000000000005</v>
      </c>
      <c r="H186" s="51">
        <v>17321.3</v>
      </c>
      <c r="I186" s="51"/>
      <c r="J186" s="50">
        <f t="shared" si="175"/>
        <v>0</v>
      </c>
      <c r="K186" s="51"/>
      <c r="L186" s="51"/>
      <c r="M186" s="51"/>
      <c r="N186" s="50">
        <f t="shared" si="176"/>
        <v>21465.3</v>
      </c>
      <c r="O186" s="51">
        <v>644</v>
      </c>
      <c r="P186" s="51">
        <v>20821.3</v>
      </c>
      <c r="Q186" s="51"/>
      <c r="R186" s="50">
        <f t="shared" si="177"/>
        <v>21465.3</v>
      </c>
      <c r="S186" s="51">
        <v>644</v>
      </c>
      <c r="T186" s="51">
        <v>20821.3</v>
      </c>
      <c r="U186" s="51"/>
      <c r="V186" s="63">
        <f t="shared" si="170"/>
        <v>0</v>
      </c>
    </row>
    <row r="187" spans="1:22" ht="66">
      <c r="A187" s="39" t="s">
        <v>128</v>
      </c>
      <c r="B187" s="15" t="s">
        <v>271</v>
      </c>
      <c r="C187" s="6" t="s">
        <v>12</v>
      </c>
      <c r="D187" s="46" t="s">
        <v>12</v>
      </c>
      <c r="E187" s="6" t="s">
        <v>12</v>
      </c>
      <c r="F187" s="52">
        <f t="shared" si="171"/>
        <v>3265.3</v>
      </c>
      <c r="G187" s="52">
        <f t="shared" ref="G187:T187" si="178">G189</f>
        <v>98</v>
      </c>
      <c r="H187" s="52">
        <f t="shared" si="178"/>
        <v>3167.3</v>
      </c>
      <c r="I187" s="52">
        <f t="shared" ref="I187" si="179">I189</f>
        <v>0</v>
      </c>
      <c r="J187" s="52">
        <f t="shared" ref="J187" si="180">K187+L187+M187</f>
        <v>0</v>
      </c>
      <c r="K187" s="52">
        <f t="shared" ref="K187:M187" si="181">K189</f>
        <v>0</v>
      </c>
      <c r="L187" s="52">
        <f t="shared" si="181"/>
        <v>0</v>
      </c>
      <c r="M187" s="52">
        <f t="shared" si="181"/>
        <v>0</v>
      </c>
      <c r="N187" s="52">
        <f t="shared" ref="N187" si="182">O187+P187+Q187</f>
        <v>5083.5</v>
      </c>
      <c r="O187" s="52">
        <f t="shared" si="178"/>
        <v>152.5</v>
      </c>
      <c r="P187" s="52">
        <f t="shared" si="178"/>
        <v>4931</v>
      </c>
      <c r="Q187" s="52">
        <f t="shared" si="178"/>
        <v>0</v>
      </c>
      <c r="R187" s="52">
        <f t="shared" ref="R187" si="183">S187+T187+U187</f>
        <v>6173.3</v>
      </c>
      <c r="S187" s="52">
        <f t="shared" si="178"/>
        <v>185.2</v>
      </c>
      <c r="T187" s="52">
        <f t="shared" si="178"/>
        <v>5988.1</v>
      </c>
      <c r="U187" s="52">
        <f t="shared" ref="U187" si="184">U189</f>
        <v>0</v>
      </c>
      <c r="V187" s="65">
        <f t="shared" si="170"/>
        <v>0</v>
      </c>
    </row>
    <row r="188" spans="1:22" ht="18.75">
      <c r="A188" s="42"/>
      <c r="B188" s="30" t="s">
        <v>15</v>
      </c>
      <c r="C188" s="27"/>
      <c r="D188" s="29"/>
      <c r="E188" s="27"/>
      <c r="F188" s="50"/>
      <c r="G188" s="51"/>
      <c r="H188" s="51"/>
      <c r="I188" s="51"/>
      <c r="J188" s="50"/>
      <c r="K188" s="51"/>
      <c r="L188" s="51"/>
      <c r="M188" s="51"/>
      <c r="N188" s="50"/>
      <c r="O188" s="51"/>
      <c r="P188" s="51"/>
      <c r="Q188" s="51"/>
      <c r="R188" s="50"/>
      <c r="S188" s="51"/>
      <c r="T188" s="51"/>
      <c r="U188" s="51"/>
      <c r="V188" s="63"/>
    </row>
    <row r="189" spans="1:22" ht="84.75" customHeight="1">
      <c r="A189" s="42"/>
      <c r="B189" s="30" t="s">
        <v>272</v>
      </c>
      <c r="C189" s="27">
        <v>840</v>
      </c>
      <c r="D189" s="29" t="s">
        <v>74</v>
      </c>
      <c r="E189" s="27" t="s">
        <v>270</v>
      </c>
      <c r="F189" s="50">
        <f t="shared" si="171"/>
        <v>3265.3</v>
      </c>
      <c r="G189" s="51">
        <v>98</v>
      </c>
      <c r="H189" s="51">
        <v>3167.3</v>
      </c>
      <c r="I189" s="51"/>
      <c r="J189" s="50">
        <f t="shared" ref="J189:J191" si="185">K189+L189+M189</f>
        <v>0</v>
      </c>
      <c r="K189" s="51"/>
      <c r="L189" s="51"/>
      <c r="M189" s="51"/>
      <c r="N189" s="50">
        <f t="shared" ref="N189:N191" si="186">O189+P189+Q189</f>
        <v>5083.5</v>
      </c>
      <c r="O189" s="51">
        <v>152.5</v>
      </c>
      <c r="P189" s="51">
        <v>4931</v>
      </c>
      <c r="Q189" s="51"/>
      <c r="R189" s="50">
        <f t="shared" ref="R189:R191" si="187">S189+T189+U189</f>
        <v>6173.3</v>
      </c>
      <c r="S189" s="51">
        <v>185.2</v>
      </c>
      <c r="T189" s="51">
        <v>5988.1</v>
      </c>
      <c r="U189" s="51"/>
      <c r="V189" s="63">
        <f t="shared" si="170"/>
        <v>0</v>
      </c>
    </row>
    <row r="190" spans="1:22" ht="33">
      <c r="A190" s="41" t="s">
        <v>131</v>
      </c>
      <c r="B190" s="22" t="s">
        <v>132</v>
      </c>
      <c r="C190" s="1" t="s">
        <v>12</v>
      </c>
      <c r="D190" s="1" t="s">
        <v>12</v>
      </c>
      <c r="E190" s="1" t="s">
        <v>12</v>
      </c>
      <c r="F190" s="49">
        <f t="shared" si="171"/>
        <v>16009.7</v>
      </c>
      <c r="G190" s="49">
        <f>G191</f>
        <v>4000</v>
      </c>
      <c r="H190" s="49">
        <f>H191</f>
        <v>12009.7</v>
      </c>
      <c r="I190" s="49">
        <f>I191</f>
        <v>0</v>
      </c>
      <c r="J190" s="49">
        <f t="shared" si="185"/>
        <v>1500</v>
      </c>
      <c r="K190" s="49">
        <f>K191</f>
        <v>1500</v>
      </c>
      <c r="L190" s="49">
        <f>L191</f>
        <v>0</v>
      </c>
      <c r="M190" s="49">
        <f>M191</f>
        <v>0</v>
      </c>
      <c r="N190" s="49">
        <f t="shared" si="186"/>
        <v>1500</v>
      </c>
      <c r="O190" s="49">
        <f>O191</f>
        <v>1500</v>
      </c>
      <c r="P190" s="49">
        <f>P191</f>
        <v>0</v>
      </c>
      <c r="Q190" s="49">
        <f>Q191</f>
        <v>0</v>
      </c>
      <c r="R190" s="49">
        <f t="shared" si="187"/>
        <v>1500</v>
      </c>
      <c r="S190" s="49">
        <f>S191</f>
        <v>1500</v>
      </c>
      <c r="T190" s="49">
        <f>T191</f>
        <v>0</v>
      </c>
      <c r="U190" s="49">
        <f>U191</f>
        <v>0</v>
      </c>
      <c r="V190" s="61">
        <f t="shared" si="170"/>
        <v>9.4E-2</v>
      </c>
    </row>
    <row r="191" spans="1:22" ht="49.5">
      <c r="A191" s="39" t="s">
        <v>133</v>
      </c>
      <c r="B191" s="15" t="s">
        <v>134</v>
      </c>
      <c r="C191" s="6" t="s">
        <v>12</v>
      </c>
      <c r="D191" s="6" t="s">
        <v>12</v>
      </c>
      <c r="E191" s="6" t="s">
        <v>12</v>
      </c>
      <c r="F191" s="50">
        <f t="shared" si="171"/>
        <v>16009.7</v>
      </c>
      <c r="G191" s="50">
        <f>SUM(G193:G194)</f>
        <v>4000</v>
      </c>
      <c r="H191" s="50">
        <f>SUM(H193:H194)</f>
        <v>12009.7</v>
      </c>
      <c r="I191" s="50">
        <f>SUM(I193:I194)</f>
        <v>0</v>
      </c>
      <c r="J191" s="50">
        <f t="shared" si="185"/>
        <v>1500</v>
      </c>
      <c r="K191" s="50">
        <f>SUM(K193:K194)</f>
        <v>1500</v>
      </c>
      <c r="L191" s="50">
        <f>SUM(L193:L194)</f>
        <v>0</v>
      </c>
      <c r="M191" s="50">
        <f>SUM(M193:M194)</f>
        <v>0</v>
      </c>
      <c r="N191" s="52">
        <f t="shared" si="186"/>
        <v>1500</v>
      </c>
      <c r="O191" s="50">
        <f>SUM(O193:O194)</f>
        <v>1500</v>
      </c>
      <c r="P191" s="50">
        <f>SUM(P193:P194)</f>
        <v>0</v>
      </c>
      <c r="Q191" s="50">
        <f>SUM(Q193:Q194)</f>
        <v>0</v>
      </c>
      <c r="R191" s="52">
        <f t="shared" si="187"/>
        <v>1500</v>
      </c>
      <c r="S191" s="50">
        <f>SUM(S193:S194)</f>
        <v>1500</v>
      </c>
      <c r="T191" s="50">
        <f>SUM(T193:T194)</f>
        <v>0</v>
      </c>
      <c r="U191" s="50">
        <f>SUM(U193:U194)</f>
        <v>0</v>
      </c>
      <c r="V191" s="62">
        <f t="shared" si="170"/>
        <v>9.4E-2</v>
      </c>
    </row>
    <row r="192" spans="1:22" ht="18.75">
      <c r="A192" s="42"/>
      <c r="B192" s="28" t="s">
        <v>15</v>
      </c>
      <c r="C192" s="27"/>
      <c r="D192" s="27"/>
      <c r="E192" s="27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62"/>
    </row>
    <row r="193" spans="1:22" ht="66">
      <c r="A193" s="42"/>
      <c r="B193" s="30" t="s">
        <v>144</v>
      </c>
      <c r="C193" s="27">
        <v>840</v>
      </c>
      <c r="D193" s="29" t="s">
        <v>74</v>
      </c>
      <c r="E193" s="27" t="s">
        <v>145</v>
      </c>
      <c r="F193" s="50">
        <f t="shared" si="171"/>
        <v>13509.7</v>
      </c>
      <c r="G193" s="51">
        <v>1500</v>
      </c>
      <c r="H193" s="51">
        <v>12009.7</v>
      </c>
      <c r="I193" s="51"/>
      <c r="J193" s="50">
        <f t="shared" ref="J193:J194" si="188">K193+L193+M193</f>
        <v>1500</v>
      </c>
      <c r="K193" s="51">
        <v>1500</v>
      </c>
      <c r="L193" s="51"/>
      <c r="M193" s="51"/>
      <c r="N193" s="50">
        <f t="shared" ref="N193:N194" si="189">O193+P193+Q193</f>
        <v>1500</v>
      </c>
      <c r="O193" s="51">
        <v>1500</v>
      </c>
      <c r="P193" s="51"/>
      <c r="Q193" s="51"/>
      <c r="R193" s="50">
        <f t="shared" ref="R193:R194" si="190">S193+T193+U193</f>
        <v>1500</v>
      </c>
      <c r="S193" s="51">
        <v>1500</v>
      </c>
      <c r="T193" s="51"/>
      <c r="U193" s="51"/>
      <c r="V193" s="63">
        <f t="shared" si="170"/>
        <v>0.111</v>
      </c>
    </row>
    <row r="194" spans="1:22" ht="33">
      <c r="A194" s="42"/>
      <c r="B194" s="30" t="s">
        <v>232</v>
      </c>
      <c r="C194" s="27">
        <v>816</v>
      </c>
      <c r="D194" s="29" t="s">
        <v>53</v>
      </c>
      <c r="E194" s="27" t="s">
        <v>233</v>
      </c>
      <c r="F194" s="50">
        <f t="shared" si="171"/>
        <v>2500</v>
      </c>
      <c r="G194" s="51">
        <v>2500</v>
      </c>
      <c r="H194" s="51"/>
      <c r="I194" s="51"/>
      <c r="J194" s="50">
        <f t="shared" si="188"/>
        <v>0</v>
      </c>
      <c r="K194" s="51"/>
      <c r="L194" s="51"/>
      <c r="M194" s="51"/>
      <c r="N194" s="50">
        <f t="shared" si="189"/>
        <v>0</v>
      </c>
      <c r="O194" s="51"/>
      <c r="P194" s="51"/>
      <c r="Q194" s="51"/>
      <c r="R194" s="50">
        <f t="shared" si="190"/>
        <v>0</v>
      </c>
      <c r="S194" s="51"/>
      <c r="T194" s="51"/>
      <c r="U194" s="51"/>
      <c r="V194" s="63">
        <f t="shared" si="170"/>
        <v>0</v>
      </c>
    </row>
    <row r="195" spans="1:22" ht="33">
      <c r="A195" s="22">
        <v>11</v>
      </c>
      <c r="B195" s="22" t="s">
        <v>264</v>
      </c>
      <c r="C195" s="1" t="s">
        <v>12</v>
      </c>
      <c r="D195" s="1" t="s">
        <v>12</v>
      </c>
      <c r="E195" s="23" t="s">
        <v>12</v>
      </c>
      <c r="F195" s="49">
        <f t="shared" si="171"/>
        <v>40523.699999999997</v>
      </c>
      <c r="G195" s="49">
        <f>G196</f>
        <v>1215.7</v>
      </c>
      <c r="H195" s="49">
        <f>H196</f>
        <v>39308</v>
      </c>
      <c r="I195" s="49">
        <f>I196</f>
        <v>0</v>
      </c>
      <c r="J195" s="49">
        <f t="shared" ref="J195:J196" si="191">K195+L195+M195</f>
        <v>0</v>
      </c>
      <c r="K195" s="49">
        <f>K196</f>
        <v>0</v>
      </c>
      <c r="L195" s="49">
        <f>L196</f>
        <v>0</v>
      </c>
      <c r="M195" s="49">
        <f>M196</f>
        <v>0</v>
      </c>
      <c r="N195" s="49">
        <f t="shared" ref="N195:N196" si="192">O195+P195+Q195</f>
        <v>36758.400000000001</v>
      </c>
      <c r="O195" s="49">
        <f>O196</f>
        <v>2602.8000000000002</v>
      </c>
      <c r="P195" s="49">
        <f>P196</f>
        <v>34155.599999999999</v>
      </c>
      <c r="Q195" s="49">
        <f>Q196</f>
        <v>0</v>
      </c>
      <c r="R195" s="49">
        <f t="shared" ref="R195:R196" si="193">S195+T195+U195</f>
        <v>32179</v>
      </c>
      <c r="S195" s="49">
        <f>S196</f>
        <v>965.4</v>
      </c>
      <c r="T195" s="49">
        <f>T196</f>
        <v>31213.599999999999</v>
      </c>
      <c r="U195" s="49">
        <f>U196</f>
        <v>0</v>
      </c>
      <c r="V195" s="61">
        <f t="shared" si="170"/>
        <v>0</v>
      </c>
    </row>
    <row r="196" spans="1:22" s="45" customFormat="1" ht="33">
      <c r="A196" s="36" t="s">
        <v>148</v>
      </c>
      <c r="B196" s="24" t="s">
        <v>149</v>
      </c>
      <c r="C196" s="25" t="s">
        <v>12</v>
      </c>
      <c r="D196" s="25" t="s">
        <v>12</v>
      </c>
      <c r="E196" s="25" t="s">
        <v>12</v>
      </c>
      <c r="F196" s="50">
        <f t="shared" si="171"/>
        <v>40523.699999999997</v>
      </c>
      <c r="G196" s="50">
        <f t="shared" ref="G196:H196" si="194">SUM(G198:G199)</f>
        <v>1215.7</v>
      </c>
      <c r="H196" s="50">
        <f t="shared" si="194"/>
        <v>39308</v>
      </c>
      <c r="I196" s="50">
        <f t="shared" ref="I196" si="195">SUM(I198:I199)</f>
        <v>0</v>
      </c>
      <c r="J196" s="50">
        <f t="shared" si="191"/>
        <v>0</v>
      </c>
      <c r="K196" s="50">
        <f t="shared" ref="K196:M196" si="196">SUM(K198:K199)</f>
        <v>0</v>
      </c>
      <c r="L196" s="50">
        <f t="shared" si="196"/>
        <v>0</v>
      </c>
      <c r="M196" s="50">
        <f t="shared" si="196"/>
        <v>0</v>
      </c>
      <c r="N196" s="50">
        <f t="shared" si="192"/>
        <v>36758.400000000001</v>
      </c>
      <c r="O196" s="50">
        <f t="shared" ref="O196:T196" si="197">SUM(O198:O199)</f>
        <v>2602.8000000000002</v>
      </c>
      <c r="P196" s="50">
        <f t="shared" si="197"/>
        <v>34155.599999999999</v>
      </c>
      <c r="Q196" s="50">
        <f t="shared" si="197"/>
        <v>0</v>
      </c>
      <c r="R196" s="50">
        <f t="shared" si="193"/>
        <v>32179</v>
      </c>
      <c r="S196" s="50">
        <f t="shared" si="197"/>
        <v>965.4</v>
      </c>
      <c r="T196" s="50">
        <f t="shared" si="197"/>
        <v>31213.599999999999</v>
      </c>
      <c r="U196" s="50">
        <f t="shared" ref="U196" si="198">SUM(U198:U199)</f>
        <v>0</v>
      </c>
      <c r="V196" s="62">
        <f t="shared" si="170"/>
        <v>0</v>
      </c>
    </row>
    <row r="197" spans="1:22" ht="18.75">
      <c r="A197" s="40"/>
      <c r="B197" s="18" t="s">
        <v>15</v>
      </c>
      <c r="C197" s="7"/>
      <c r="D197" s="7"/>
      <c r="E197" s="7"/>
      <c r="F197" s="50"/>
      <c r="G197" s="50"/>
      <c r="H197" s="50"/>
      <c r="I197" s="50"/>
      <c r="J197" s="50"/>
      <c r="K197" s="50"/>
      <c r="L197" s="50"/>
      <c r="M197" s="50"/>
      <c r="N197" s="52"/>
      <c r="O197" s="50"/>
      <c r="P197" s="50"/>
      <c r="Q197" s="50"/>
      <c r="R197" s="52"/>
      <c r="S197" s="50"/>
      <c r="T197" s="50"/>
      <c r="U197" s="50"/>
      <c r="V197" s="62"/>
    </row>
    <row r="198" spans="1:22" ht="49.5">
      <c r="A198" s="57"/>
      <c r="B198" s="17" t="s">
        <v>150</v>
      </c>
      <c r="C198" s="7">
        <v>818</v>
      </c>
      <c r="D198" s="8" t="s">
        <v>151</v>
      </c>
      <c r="E198" s="7" t="s">
        <v>152</v>
      </c>
      <c r="F198" s="50">
        <f t="shared" si="171"/>
        <v>0</v>
      </c>
      <c r="G198" s="51"/>
      <c r="H198" s="51"/>
      <c r="I198" s="51"/>
      <c r="J198" s="50">
        <f t="shared" ref="J198:J199" si="199">K198+L198+M198</f>
        <v>0</v>
      </c>
      <c r="K198" s="51"/>
      <c r="L198" s="51"/>
      <c r="M198" s="51"/>
      <c r="N198" s="52">
        <f t="shared" ref="N198:N199" si="200">O198+P198+Q198</f>
        <v>1546.4</v>
      </c>
      <c r="O198" s="51">
        <v>1546.4</v>
      </c>
      <c r="P198" s="51"/>
      <c r="Q198" s="51"/>
      <c r="R198" s="52">
        <f t="shared" ref="R198:R199" si="201">S198+T198+U198</f>
        <v>0</v>
      </c>
      <c r="S198" s="51"/>
      <c r="T198" s="51"/>
      <c r="U198" s="51"/>
      <c r="V198" s="63" t="e">
        <f t="shared" si="170"/>
        <v>#DIV/0!</v>
      </c>
    </row>
    <row r="199" spans="1:22" ht="54.75" customHeight="1">
      <c r="A199" s="57"/>
      <c r="B199" s="17" t="s">
        <v>314</v>
      </c>
      <c r="C199" s="7">
        <v>817</v>
      </c>
      <c r="D199" s="8" t="s">
        <v>129</v>
      </c>
      <c r="E199" s="7" t="s">
        <v>255</v>
      </c>
      <c r="F199" s="50">
        <f t="shared" si="171"/>
        <v>40523.699999999997</v>
      </c>
      <c r="G199" s="51">
        <v>1215.7</v>
      </c>
      <c r="H199" s="51">
        <v>39308</v>
      </c>
      <c r="I199" s="51"/>
      <c r="J199" s="50">
        <f t="shared" si="199"/>
        <v>0</v>
      </c>
      <c r="K199" s="51"/>
      <c r="L199" s="51"/>
      <c r="M199" s="51"/>
      <c r="N199" s="52">
        <f t="shared" si="200"/>
        <v>35212</v>
      </c>
      <c r="O199" s="51">
        <v>1056.4000000000001</v>
      </c>
      <c r="P199" s="51">
        <v>34155.599999999999</v>
      </c>
      <c r="Q199" s="51"/>
      <c r="R199" s="52">
        <f t="shared" si="201"/>
        <v>32179</v>
      </c>
      <c r="S199" s="51">
        <v>965.4</v>
      </c>
      <c r="T199" s="51">
        <v>31213.599999999999</v>
      </c>
      <c r="U199" s="51"/>
      <c r="V199" s="63">
        <f t="shared" si="170"/>
        <v>0</v>
      </c>
    </row>
    <row r="200" spans="1:22">
      <c r="A200" s="11"/>
      <c r="B200" s="20" t="s">
        <v>326</v>
      </c>
      <c r="C200" s="11"/>
      <c r="D200" s="11"/>
      <c r="E200" s="11"/>
    </row>
    <row r="201" spans="1:22">
      <c r="A201" s="11"/>
      <c r="B201" s="20" t="s">
        <v>261</v>
      </c>
      <c r="C201" s="11"/>
      <c r="D201" s="11"/>
      <c r="E201" s="11"/>
    </row>
    <row r="208" spans="1:22" ht="22.15" customHeight="1"/>
    <row r="209" ht="22.15" customHeight="1"/>
    <row r="210" ht="22.15" customHeight="1"/>
    <row r="211" ht="22.15" customHeight="1"/>
    <row r="212" ht="21" customHeight="1"/>
    <row r="213" ht="21" customHeight="1"/>
    <row r="214" ht="21" customHeight="1"/>
    <row r="215" ht="21" customHeight="1"/>
    <row r="216" ht="17.45" customHeight="1"/>
    <row r="217" ht="16.149999999999999" customHeight="1"/>
    <row r="218" ht="17.45" customHeight="1"/>
    <row r="219" ht="20.45" customHeight="1"/>
    <row r="220" ht="16.149999999999999" customHeight="1"/>
    <row r="221" ht="17.45" customHeight="1"/>
    <row r="222" ht="17.45" customHeight="1"/>
  </sheetData>
  <customSheetViews>
    <customSheetView guid="{FE09AB06-1ECE-4486-BCA1-E9D85830708B}" scale="60" showPageBreaks="1" printArea="1">
      <pane xSplit="1" ySplit="7" topLeftCell="B53" activePane="bottomRight" state="frozen"/>
      <selection pane="bottomRight" activeCell="I63" sqref="I63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8DBC8541-9868-41A7-9A9F-A27FC80CBA37}" scale="78" showPageBreaks="1" printArea="1">
      <pane xSplit="1" ySplit="7" topLeftCell="B8" activePane="bottomRight" state="frozen"/>
      <selection pane="bottomRight" activeCell="K12" sqref="K12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3"/>
  <rowBreaks count="2" manualBreakCount="2">
    <brk id="91" max="37" man="1"/>
    <brk id="104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H32"/>
  <sheetViews>
    <sheetView topLeftCell="A4" workbookViewId="0">
      <selection activeCell="A44" sqref="A44:A45"/>
    </sheetView>
  </sheetViews>
  <sheetFormatPr defaultRowHeight="15" outlineLevelRow="1"/>
  <cols>
    <col min="2" max="2" width="31.85546875" customWidth="1"/>
    <col min="5" max="5" width="17.42578125" customWidth="1"/>
    <col min="6" max="6" width="13.5703125" customWidth="1"/>
    <col min="7" max="7" width="12.85546875" customWidth="1"/>
    <col min="8" max="8" width="15.5703125" customWidth="1"/>
  </cols>
  <sheetData>
    <row r="1" spans="1:8">
      <c r="A1" s="93"/>
      <c r="B1" s="93"/>
      <c r="C1" s="93"/>
      <c r="D1" s="93"/>
      <c r="E1" s="93"/>
      <c r="F1" s="93"/>
    </row>
    <row r="6" spans="1:8">
      <c r="A6" s="93"/>
      <c r="B6" s="93"/>
      <c r="C6" s="93"/>
      <c r="D6" s="93"/>
      <c r="E6" s="93"/>
      <c r="F6" s="93"/>
      <c r="G6" s="93"/>
      <c r="H6" s="93"/>
    </row>
    <row r="7" spans="1:8">
      <c r="A7" s="93"/>
      <c r="B7" s="93"/>
      <c r="C7" s="93"/>
      <c r="D7" s="93"/>
      <c r="E7" s="93"/>
      <c r="F7" s="93"/>
      <c r="G7" s="93"/>
    </row>
    <row r="8" spans="1:8">
      <c r="A8" s="93"/>
      <c r="B8" s="93"/>
      <c r="C8" s="93"/>
      <c r="D8" s="93"/>
      <c r="E8" s="93"/>
      <c r="F8" s="93"/>
      <c r="G8" s="93"/>
    </row>
    <row r="9" spans="1:8">
      <c r="A9" s="93"/>
      <c r="B9" s="93"/>
      <c r="C9" s="93"/>
      <c r="D9" s="93"/>
      <c r="E9" s="93"/>
      <c r="F9" s="93"/>
      <c r="G9" s="93"/>
    </row>
    <row r="10" spans="1:8">
      <c r="A10" s="93"/>
      <c r="B10" s="93"/>
      <c r="C10" s="93"/>
      <c r="D10" s="93"/>
      <c r="E10" s="93"/>
      <c r="F10" s="93"/>
      <c r="G10" s="93"/>
    </row>
    <row r="14" spans="1:8" ht="15.75" customHeight="1" outlineLevel="1"/>
    <row r="15" spans="1:8" ht="12.75" customHeight="1" outlineLevel="1"/>
    <row r="16" spans="1:8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</sheetData>
  <customSheetViews>
    <customSheetView guid="{FE09AB06-1ECE-4486-BCA1-E9D85830708B}" state="hidden" topLeftCell="A4">
      <selection activeCell="A44" sqref="A44:A45"/>
      <pageMargins left="0.7" right="0.7" top="0.75" bottom="0.75" header="0.3" footer="0.3"/>
    </customSheetView>
    <customSheetView guid="{8DBC8541-9868-41A7-9A9F-A27FC80CBA37}">
      <selection activeCell="A14" sqref="A14"/>
      <pageMargins left="0.7" right="0.7" top="0.75" bottom="0.75" header="0.3" footer="0.3"/>
    </customSheetView>
  </customSheetViews>
  <mergeCells count="6">
    <mergeCell ref="A10:G10"/>
    <mergeCell ref="A1:F1"/>
    <mergeCell ref="A6:H6"/>
    <mergeCell ref="A7:G7"/>
    <mergeCell ref="A8:G8"/>
    <mergeCell ref="A9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nma</cp:lastModifiedBy>
  <cp:lastPrinted>2021-03-02T06:22:01Z</cp:lastPrinted>
  <dcterms:created xsi:type="dcterms:W3CDTF">2006-09-28T05:33:49Z</dcterms:created>
  <dcterms:modified xsi:type="dcterms:W3CDTF">2021-03-05T07:15:44Z</dcterms:modified>
</cp:coreProperties>
</file>