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0490" windowHeight="7320"/>
  </bookViews>
  <sheets>
    <sheet name="Лист1" sheetId="1" r:id="rId1"/>
  </sheets>
  <definedNames>
    <definedName name="_xlnm._FilterDatabase" localSheetId="0" hidden="1">Лист1!$A$4:$V$199</definedName>
    <definedName name="_xlnm.Print_Titles" localSheetId="0">Лист1!$4:$7</definedName>
    <definedName name="_xlnm.Print_Area" localSheetId="0">Лист1!$A$1:$V$199</definedName>
  </definedNames>
  <calcPr calcId="125725" fullPrecision="0"/>
</workbook>
</file>

<file path=xl/calcChain.xml><?xml version="1.0" encoding="utf-8"?>
<calcChain xmlns="http://schemas.openxmlformats.org/spreadsheetml/2006/main">
  <c r="M193" i="1"/>
  <c r="I193"/>
  <c r="U188"/>
  <c r="G135"/>
  <c r="G134"/>
  <c r="F134" s="1"/>
  <c r="H115"/>
  <c r="F115" s="1"/>
  <c r="R197"/>
  <c r="R196"/>
  <c r="R192"/>
  <c r="R191"/>
  <c r="R187"/>
  <c r="R184"/>
  <c r="R183"/>
  <c r="R182"/>
  <c r="R181"/>
  <c r="R180"/>
  <c r="R179"/>
  <c r="R178"/>
  <c r="R177"/>
  <c r="R176"/>
  <c r="R173"/>
  <c r="R172"/>
  <c r="R168"/>
  <c r="R167"/>
  <c r="R166"/>
  <c r="R163"/>
  <c r="R160"/>
  <c r="R159"/>
  <c r="R158"/>
  <c r="R157"/>
  <c r="R156"/>
  <c r="R155"/>
  <c r="R151"/>
  <c r="R150"/>
  <c r="R147"/>
  <c r="R146"/>
  <c r="R145"/>
  <c r="R144"/>
  <c r="R141"/>
  <c r="R137"/>
  <c r="R134"/>
  <c r="R133"/>
  <c r="R129"/>
  <c r="R128"/>
  <c r="R127"/>
  <c r="R123"/>
  <c r="R122"/>
  <c r="R119"/>
  <c r="R116"/>
  <c r="R115"/>
  <c r="R112"/>
  <c r="R108"/>
  <c r="R107"/>
  <c r="R104"/>
  <c r="R103"/>
  <c r="R102"/>
  <c r="R101"/>
  <c r="R98"/>
  <c r="R97"/>
  <c r="R94"/>
  <c r="R91"/>
  <c r="R87"/>
  <c r="R86"/>
  <c r="R85"/>
  <c r="R84"/>
  <c r="R83"/>
  <c r="R82"/>
  <c r="R79"/>
  <c r="R78"/>
  <c r="R77"/>
  <c r="R76"/>
  <c r="R75"/>
  <c r="R74"/>
  <c r="R71"/>
  <c r="R70"/>
  <c r="R69"/>
  <c r="R68"/>
  <c r="R67"/>
  <c r="R66"/>
  <c r="R63"/>
  <c r="R62"/>
  <c r="R61"/>
  <c r="R60"/>
  <c r="R59"/>
  <c r="R58"/>
  <c r="R54"/>
  <c r="R53"/>
  <c r="R52"/>
  <c r="R49"/>
  <c r="R46"/>
  <c r="R45"/>
  <c r="R42"/>
  <c r="R41"/>
  <c r="R40"/>
  <c r="R36"/>
  <c r="R35"/>
  <c r="R34"/>
  <c r="R31"/>
  <c r="R30"/>
  <c r="R29"/>
  <c r="R28"/>
  <c r="R25"/>
  <c r="R24"/>
  <c r="R23"/>
  <c r="R22"/>
  <c r="R21"/>
  <c r="R20"/>
  <c r="R19"/>
  <c r="R18"/>
  <c r="R15"/>
  <c r="R14"/>
  <c r="R13"/>
  <c r="R12"/>
  <c r="U194"/>
  <c r="U193" s="1"/>
  <c r="U189"/>
  <c r="U185"/>
  <c r="U174"/>
  <c r="U170"/>
  <c r="U164"/>
  <c r="U161"/>
  <c r="U153"/>
  <c r="U148"/>
  <c r="U142"/>
  <c r="U139"/>
  <c r="U135"/>
  <c r="U131"/>
  <c r="U125"/>
  <c r="U120"/>
  <c r="U117"/>
  <c r="U110"/>
  <c r="U105"/>
  <c r="U99"/>
  <c r="U95"/>
  <c r="U92"/>
  <c r="U89"/>
  <c r="U80"/>
  <c r="U72"/>
  <c r="U64"/>
  <c r="U56"/>
  <c r="U50"/>
  <c r="U47"/>
  <c r="U43"/>
  <c r="U38"/>
  <c r="U32"/>
  <c r="U26"/>
  <c r="U16"/>
  <c r="U10"/>
  <c r="N12"/>
  <c r="N197"/>
  <c r="N196"/>
  <c r="N192"/>
  <c r="N191"/>
  <c r="N187"/>
  <c r="N184"/>
  <c r="N183"/>
  <c r="N182"/>
  <c r="N181"/>
  <c r="N180"/>
  <c r="N179"/>
  <c r="N178"/>
  <c r="N177"/>
  <c r="N176"/>
  <c r="N173"/>
  <c r="N172"/>
  <c r="N168"/>
  <c r="N167"/>
  <c r="N166"/>
  <c r="N163"/>
  <c r="N160"/>
  <c r="N159"/>
  <c r="N158"/>
  <c r="N157"/>
  <c r="N156"/>
  <c r="N155"/>
  <c r="N151"/>
  <c r="N150"/>
  <c r="N147"/>
  <c r="N146"/>
  <c r="N145"/>
  <c r="N144"/>
  <c r="N141"/>
  <c r="N137"/>
  <c r="N134"/>
  <c r="N133"/>
  <c r="N129"/>
  <c r="N128"/>
  <c r="N127"/>
  <c r="N123"/>
  <c r="N122"/>
  <c r="N119"/>
  <c r="N116"/>
  <c r="N115"/>
  <c r="N112"/>
  <c r="N108"/>
  <c r="N107"/>
  <c r="N104"/>
  <c r="N103"/>
  <c r="N102"/>
  <c r="N101"/>
  <c r="N98"/>
  <c r="N97"/>
  <c r="N94"/>
  <c r="N91"/>
  <c r="N87"/>
  <c r="N86"/>
  <c r="N85"/>
  <c r="N84"/>
  <c r="N83"/>
  <c r="N82"/>
  <c r="N79"/>
  <c r="N78"/>
  <c r="N77"/>
  <c r="N76"/>
  <c r="N75"/>
  <c r="N74"/>
  <c r="N71"/>
  <c r="N70"/>
  <c r="N69"/>
  <c r="N68"/>
  <c r="N67"/>
  <c r="N66"/>
  <c r="N63"/>
  <c r="N62"/>
  <c r="N61"/>
  <c r="N60"/>
  <c r="N59"/>
  <c r="N58"/>
  <c r="N54"/>
  <c r="N53"/>
  <c r="N52"/>
  <c r="N49"/>
  <c r="N46"/>
  <c r="N45"/>
  <c r="N42"/>
  <c r="N41"/>
  <c r="N40"/>
  <c r="N36"/>
  <c r="N35"/>
  <c r="N34"/>
  <c r="N31"/>
  <c r="N30"/>
  <c r="N29"/>
  <c r="N28"/>
  <c r="N25"/>
  <c r="N24"/>
  <c r="N23"/>
  <c r="N22"/>
  <c r="N21"/>
  <c r="N20"/>
  <c r="N19"/>
  <c r="N18"/>
  <c r="N15"/>
  <c r="N14"/>
  <c r="N13"/>
  <c r="Q194"/>
  <c r="Q193" s="1"/>
  <c r="Q189"/>
  <c r="Q188" s="1"/>
  <c r="Q185"/>
  <c r="Q174"/>
  <c r="Q170"/>
  <c r="Q164"/>
  <c r="Q161"/>
  <c r="Q153"/>
  <c r="Q148"/>
  <c r="Q142"/>
  <c r="Q139"/>
  <c r="Q135"/>
  <c r="Q131"/>
  <c r="Q125"/>
  <c r="Q120"/>
  <c r="Q117"/>
  <c r="Q110"/>
  <c r="Q105"/>
  <c r="Q99"/>
  <c r="Q95"/>
  <c r="Q92"/>
  <c r="Q89"/>
  <c r="Q80"/>
  <c r="Q72"/>
  <c r="Q64"/>
  <c r="Q56"/>
  <c r="Q55" s="1"/>
  <c r="Q50"/>
  <c r="Q47"/>
  <c r="Q43"/>
  <c r="Q38"/>
  <c r="Q32"/>
  <c r="Q26"/>
  <c r="Q16"/>
  <c r="Q10"/>
  <c r="J197"/>
  <c r="J196"/>
  <c r="M194"/>
  <c r="L194"/>
  <c r="L193" s="1"/>
  <c r="K194"/>
  <c r="K193" s="1"/>
  <c r="J192"/>
  <c r="J191"/>
  <c r="M189"/>
  <c r="M188" s="1"/>
  <c r="L189"/>
  <c r="L188" s="1"/>
  <c r="K189"/>
  <c r="K188" s="1"/>
  <c r="J187"/>
  <c r="M185"/>
  <c r="L185"/>
  <c r="K185"/>
  <c r="J184"/>
  <c r="J183"/>
  <c r="J182"/>
  <c r="J181"/>
  <c r="J180"/>
  <c r="J179"/>
  <c r="J178"/>
  <c r="J177"/>
  <c r="J176"/>
  <c r="M174"/>
  <c r="L174"/>
  <c r="K174"/>
  <c r="J173"/>
  <c r="J172"/>
  <c r="M170"/>
  <c r="L170"/>
  <c r="K170"/>
  <c r="J168"/>
  <c r="J167"/>
  <c r="J166"/>
  <c r="M164"/>
  <c r="L164"/>
  <c r="K164"/>
  <c r="J163"/>
  <c r="M161"/>
  <c r="L161"/>
  <c r="K161"/>
  <c r="J160"/>
  <c r="J159"/>
  <c r="J158"/>
  <c r="J157"/>
  <c r="J156"/>
  <c r="J155"/>
  <c r="M153"/>
  <c r="L153"/>
  <c r="K153"/>
  <c r="J151"/>
  <c r="J150"/>
  <c r="M148"/>
  <c r="L148"/>
  <c r="K148"/>
  <c r="J147"/>
  <c r="J146"/>
  <c r="J145"/>
  <c r="J144"/>
  <c r="M142"/>
  <c r="L142"/>
  <c r="K142"/>
  <c r="J141"/>
  <c r="M139"/>
  <c r="L139"/>
  <c r="K139"/>
  <c r="J137"/>
  <c r="M135"/>
  <c r="L135"/>
  <c r="K135"/>
  <c r="J134"/>
  <c r="J133"/>
  <c r="M131"/>
  <c r="L131"/>
  <c r="K131"/>
  <c r="J129"/>
  <c r="J128"/>
  <c r="J127"/>
  <c r="M125"/>
  <c r="L125"/>
  <c r="K125"/>
  <c r="K124" s="1"/>
  <c r="J123"/>
  <c r="J122"/>
  <c r="M120"/>
  <c r="L120"/>
  <c r="K120"/>
  <c r="J119"/>
  <c r="M117"/>
  <c r="L117"/>
  <c r="K117"/>
  <c r="J116"/>
  <c r="J115"/>
  <c r="M113"/>
  <c r="L113"/>
  <c r="K113"/>
  <c r="J112"/>
  <c r="M110"/>
  <c r="L110"/>
  <c r="K110"/>
  <c r="J108"/>
  <c r="J107"/>
  <c r="M105"/>
  <c r="L105"/>
  <c r="K105"/>
  <c r="J104"/>
  <c r="J103"/>
  <c r="J102"/>
  <c r="J101"/>
  <c r="M99"/>
  <c r="L99"/>
  <c r="K99"/>
  <c r="J98"/>
  <c r="J97"/>
  <c r="M95"/>
  <c r="L95"/>
  <c r="K95"/>
  <c r="J94"/>
  <c r="M92"/>
  <c r="L92"/>
  <c r="K92"/>
  <c r="J91"/>
  <c r="M89"/>
  <c r="L89"/>
  <c r="K89"/>
  <c r="J87"/>
  <c r="J86"/>
  <c r="J85"/>
  <c r="J84"/>
  <c r="J83"/>
  <c r="J82"/>
  <c r="M80"/>
  <c r="L80"/>
  <c r="K80"/>
  <c r="J79"/>
  <c r="J78"/>
  <c r="J77"/>
  <c r="J76"/>
  <c r="J75"/>
  <c r="J74"/>
  <c r="M72"/>
  <c r="L72"/>
  <c r="K72"/>
  <c r="J71"/>
  <c r="J70"/>
  <c r="J69"/>
  <c r="J68"/>
  <c r="J67"/>
  <c r="J66"/>
  <c r="M64"/>
  <c r="L64"/>
  <c r="K64"/>
  <c r="J63"/>
  <c r="J62"/>
  <c r="J61"/>
  <c r="J60"/>
  <c r="J59"/>
  <c r="J58"/>
  <c r="M56"/>
  <c r="L56"/>
  <c r="K56"/>
  <c r="J54"/>
  <c r="J53"/>
  <c r="J52"/>
  <c r="M50"/>
  <c r="L50"/>
  <c r="K50"/>
  <c r="J49"/>
  <c r="M47"/>
  <c r="L47"/>
  <c r="K47"/>
  <c r="J46"/>
  <c r="J45"/>
  <c r="M43"/>
  <c r="L43"/>
  <c r="K43"/>
  <c r="J42"/>
  <c r="J41"/>
  <c r="J40"/>
  <c r="M38"/>
  <c r="L38"/>
  <c r="K38"/>
  <c r="J36"/>
  <c r="J35"/>
  <c r="J34"/>
  <c r="M32"/>
  <c r="L32"/>
  <c r="K32"/>
  <c r="J31"/>
  <c r="J30"/>
  <c r="J29"/>
  <c r="J28"/>
  <c r="M26"/>
  <c r="L26"/>
  <c r="K26"/>
  <c r="J25"/>
  <c r="J24"/>
  <c r="J23"/>
  <c r="J22"/>
  <c r="J21"/>
  <c r="J20"/>
  <c r="J19"/>
  <c r="J18"/>
  <c r="M16"/>
  <c r="L16"/>
  <c r="K16"/>
  <c r="J15"/>
  <c r="J14"/>
  <c r="J13"/>
  <c r="J12"/>
  <c r="M10"/>
  <c r="L10"/>
  <c r="K10"/>
  <c r="F12"/>
  <c r="F13"/>
  <c r="F14"/>
  <c r="F15"/>
  <c r="F18"/>
  <c r="F19"/>
  <c r="F20"/>
  <c r="F21"/>
  <c r="F22"/>
  <c r="F23"/>
  <c r="F24"/>
  <c r="F25"/>
  <c r="F28"/>
  <c r="F29"/>
  <c r="F30"/>
  <c r="F31"/>
  <c r="F34"/>
  <c r="F35"/>
  <c r="F36"/>
  <c r="F40"/>
  <c r="F41"/>
  <c r="F42"/>
  <c r="F45"/>
  <c r="F46"/>
  <c r="F49"/>
  <c r="F52"/>
  <c r="F53"/>
  <c r="F54"/>
  <c r="F58"/>
  <c r="F59"/>
  <c r="F60"/>
  <c r="F61"/>
  <c r="F62"/>
  <c r="F63"/>
  <c r="F66"/>
  <c r="F67"/>
  <c r="F68"/>
  <c r="F69"/>
  <c r="F70"/>
  <c r="F71"/>
  <c r="F74"/>
  <c r="F75"/>
  <c r="F76"/>
  <c r="F77"/>
  <c r="F78"/>
  <c r="F79"/>
  <c r="F82"/>
  <c r="F83"/>
  <c r="F84"/>
  <c r="F85"/>
  <c r="F86"/>
  <c r="F87"/>
  <c r="F91"/>
  <c r="F94"/>
  <c r="F97"/>
  <c r="F98"/>
  <c r="F101"/>
  <c r="F102"/>
  <c r="F103"/>
  <c r="F104"/>
  <c r="F107"/>
  <c r="F108"/>
  <c r="F112"/>
  <c r="F116"/>
  <c r="F119"/>
  <c r="F122"/>
  <c r="F123"/>
  <c r="F127"/>
  <c r="F128"/>
  <c r="F129"/>
  <c r="F133"/>
  <c r="F137"/>
  <c r="F141"/>
  <c r="F144"/>
  <c r="F145"/>
  <c r="F146"/>
  <c r="F147"/>
  <c r="F150"/>
  <c r="F151"/>
  <c r="F155"/>
  <c r="F156"/>
  <c r="F157"/>
  <c r="F158"/>
  <c r="F159"/>
  <c r="F160"/>
  <c r="F163"/>
  <c r="F166"/>
  <c r="F167"/>
  <c r="F168"/>
  <c r="F172"/>
  <c r="F173"/>
  <c r="F176"/>
  <c r="F177"/>
  <c r="F178"/>
  <c r="F179"/>
  <c r="F180"/>
  <c r="F181"/>
  <c r="F182"/>
  <c r="F183"/>
  <c r="F184"/>
  <c r="F187"/>
  <c r="F191"/>
  <c r="F192"/>
  <c r="F196"/>
  <c r="F197"/>
  <c r="I194"/>
  <c r="I189"/>
  <c r="I188" s="1"/>
  <c r="I185"/>
  <c r="I169" s="1"/>
  <c r="I174"/>
  <c r="I170"/>
  <c r="I164"/>
  <c r="I161"/>
  <c r="I153"/>
  <c r="I148"/>
  <c r="I142"/>
  <c r="I139"/>
  <c r="I135"/>
  <c r="I131"/>
  <c r="I125"/>
  <c r="I120"/>
  <c r="I117"/>
  <c r="I110"/>
  <c r="I105"/>
  <c r="I99"/>
  <c r="I95"/>
  <c r="I92"/>
  <c r="I89"/>
  <c r="I80"/>
  <c r="I72"/>
  <c r="I64"/>
  <c r="I56"/>
  <c r="I50"/>
  <c r="I47"/>
  <c r="I43"/>
  <c r="I38"/>
  <c r="I32"/>
  <c r="I26"/>
  <c r="I16"/>
  <c r="I10"/>
  <c r="Q124" l="1"/>
  <c r="K169"/>
  <c r="Q169"/>
  <c r="M124"/>
  <c r="M169"/>
  <c r="L169"/>
  <c r="U169"/>
  <c r="U124"/>
  <c r="I124"/>
  <c r="L124"/>
  <c r="L55"/>
  <c r="U55"/>
  <c r="K55"/>
  <c r="M55"/>
  <c r="I55"/>
  <c r="I37"/>
  <c r="L37"/>
  <c r="K37"/>
  <c r="U37"/>
  <c r="Q37"/>
  <c r="M37"/>
  <c r="L9"/>
  <c r="M9"/>
  <c r="I9"/>
  <c r="K9"/>
  <c r="Q9"/>
  <c r="U9"/>
  <c r="V144"/>
  <c r="V103"/>
  <c r="V101"/>
  <c r="V160"/>
  <c r="V156"/>
  <c r="V14"/>
  <c r="V71"/>
  <c r="V69"/>
  <c r="V141"/>
  <c r="V147"/>
  <c r="V134"/>
  <c r="V52"/>
  <c r="V42"/>
  <c r="V40"/>
  <c r="V28"/>
  <c r="V20"/>
  <c r="V25"/>
  <c r="V41"/>
  <c r="V46"/>
  <c r="V53"/>
  <c r="V61"/>
  <c r="V62"/>
  <c r="V83"/>
  <c r="V87"/>
  <c r="V91"/>
  <c r="V108"/>
  <c r="V112"/>
  <c r="V128"/>
  <c r="V150"/>
  <c r="V157"/>
  <c r="V176"/>
  <c r="V182"/>
  <c r="V85"/>
  <c r="V82"/>
  <c r="V13"/>
  <c r="V54"/>
  <c r="V58"/>
  <c r="V63"/>
  <c r="V67"/>
  <c r="V70"/>
  <c r="V84"/>
  <c r="V104"/>
  <c r="V129"/>
  <c r="V145"/>
  <c r="V151"/>
  <c r="V163"/>
  <c r="V166"/>
  <c r="V177"/>
  <c r="V183"/>
  <c r="V196"/>
  <c r="U152"/>
  <c r="V49"/>
  <c r="V68"/>
  <c r="V30"/>
  <c r="V31"/>
  <c r="V155"/>
  <c r="V158"/>
  <c r="V191"/>
  <c r="I88"/>
  <c r="V115"/>
  <c r="V35"/>
  <c r="V12"/>
  <c r="V15"/>
  <c r="V34"/>
  <c r="V66"/>
  <c r="V75"/>
  <c r="V78"/>
  <c r="V98"/>
  <c r="V168"/>
  <c r="V172"/>
  <c r="V76"/>
  <c r="V19"/>
  <c r="V22"/>
  <c r="V24"/>
  <c r="V29"/>
  <c r="V45"/>
  <c r="V60"/>
  <c r="V74"/>
  <c r="V77"/>
  <c r="V86"/>
  <c r="L88"/>
  <c r="J95"/>
  <c r="V107"/>
  <c r="V123"/>
  <c r="V127"/>
  <c r="V137"/>
  <c r="V179"/>
  <c r="V181"/>
  <c r="V18"/>
  <c r="V21"/>
  <c r="V23"/>
  <c r="V36"/>
  <c r="V59"/>
  <c r="V79"/>
  <c r="V94"/>
  <c r="V97"/>
  <c r="V102"/>
  <c r="V116"/>
  <c r="V119"/>
  <c r="V122"/>
  <c r="V133"/>
  <c r="M138"/>
  <c r="V146"/>
  <c r="V159"/>
  <c r="V167"/>
  <c r="V173"/>
  <c r="V178"/>
  <c r="V180"/>
  <c r="V184"/>
  <c r="V187"/>
  <c r="V192"/>
  <c r="V197"/>
  <c r="U138"/>
  <c r="M88"/>
  <c r="U88"/>
  <c r="J185"/>
  <c r="J194"/>
  <c r="U109"/>
  <c r="J80"/>
  <c r="Q138"/>
  <c r="J110"/>
  <c r="M109"/>
  <c r="Q152"/>
  <c r="M152"/>
  <c r="J92"/>
  <c r="J99"/>
  <c r="J135"/>
  <c r="J164"/>
  <c r="I138"/>
  <c r="J26"/>
  <c r="J89"/>
  <c r="J117"/>
  <c r="J131"/>
  <c r="Q109"/>
  <c r="J50"/>
  <c r="L138"/>
  <c r="J148"/>
  <c r="Q88"/>
  <c r="J174"/>
  <c r="L152"/>
  <c r="J161"/>
  <c r="J153"/>
  <c r="K138"/>
  <c r="J139"/>
  <c r="J125"/>
  <c r="J120"/>
  <c r="L109"/>
  <c r="K109"/>
  <c r="J105"/>
  <c r="J72"/>
  <c r="J64"/>
  <c r="J56"/>
  <c r="J47"/>
  <c r="J43"/>
  <c r="J38"/>
  <c r="J32"/>
  <c r="J16"/>
  <c r="J10"/>
  <c r="J142"/>
  <c r="K152"/>
  <c r="J170"/>
  <c r="J189"/>
  <c r="K88"/>
  <c r="J113"/>
  <c r="I152"/>
  <c r="I109"/>
  <c r="J169" l="1"/>
  <c r="J138"/>
  <c r="J188"/>
  <c r="M8"/>
  <c r="J88"/>
  <c r="J109"/>
  <c r="J193"/>
  <c r="U8"/>
  <c r="Q8"/>
  <c r="J152"/>
  <c r="J124"/>
  <c r="J55"/>
  <c r="L8"/>
  <c r="J37"/>
  <c r="J9"/>
  <c r="K8"/>
  <c r="I8"/>
  <c r="J8" l="1"/>
  <c r="T120" l="1"/>
  <c r="G131"/>
  <c r="H131"/>
  <c r="O131"/>
  <c r="P131"/>
  <c r="S131"/>
  <c r="R131" s="1"/>
  <c r="T131"/>
  <c r="G105"/>
  <c r="H105"/>
  <c r="O105"/>
  <c r="P105"/>
  <c r="S105"/>
  <c r="T105"/>
  <c r="G120"/>
  <c r="H120"/>
  <c r="O120"/>
  <c r="P120"/>
  <c r="S120"/>
  <c r="G117"/>
  <c r="H117"/>
  <c r="O117"/>
  <c r="P117"/>
  <c r="S117"/>
  <c r="T117"/>
  <c r="G185"/>
  <c r="H185"/>
  <c r="O185"/>
  <c r="P185"/>
  <c r="S185"/>
  <c r="T185"/>
  <c r="T194"/>
  <c r="T193" s="1"/>
  <c r="S194"/>
  <c r="S193" s="1"/>
  <c r="T189"/>
  <c r="T188" s="1"/>
  <c r="S189"/>
  <c r="S188" s="1"/>
  <c r="T174"/>
  <c r="S174"/>
  <c r="T170"/>
  <c r="S170"/>
  <c r="T164"/>
  <c r="S164"/>
  <c r="T161"/>
  <c r="S161"/>
  <c r="T153"/>
  <c r="S153"/>
  <c r="T148"/>
  <c r="S148"/>
  <c r="T142"/>
  <c r="S142"/>
  <c r="T139"/>
  <c r="S139"/>
  <c r="T135"/>
  <c r="S135"/>
  <c r="T125"/>
  <c r="S125"/>
  <c r="T113"/>
  <c r="S113"/>
  <c r="T110"/>
  <c r="S110"/>
  <c r="T99"/>
  <c r="S99"/>
  <c r="T95"/>
  <c r="S95"/>
  <c r="T92"/>
  <c r="S92"/>
  <c r="T89"/>
  <c r="S89"/>
  <c r="T80"/>
  <c r="S80"/>
  <c r="T72"/>
  <c r="S72"/>
  <c r="T64"/>
  <c r="S64"/>
  <c r="T56"/>
  <c r="S56"/>
  <c r="T50"/>
  <c r="S50"/>
  <c r="T47"/>
  <c r="S47"/>
  <c r="T43"/>
  <c r="S43"/>
  <c r="T38"/>
  <c r="S38"/>
  <c r="T32"/>
  <c r="S32"/>
  <c r="T26"/>
  <c r="S26"/>
  <c r="T16"/>
  <c r="S16"/>
  <c r="T10"/>
  <c r="S10"/>
  <c r="P194"/>
  <c r="P193" s="1"/>
  <c r="O194"/>
  <c r="O193" s="1"/>
  <c r="P189"/>
  <c r="P188" s="1"/>
  <c r="O189"/>
  <c r="O188" s="1"/>
  <c r="P174"/>
  <c r="O174"/>
  <c r="P170"/>
  <c r="O170"/>
  <c r="O169" s="1"/>
  <c r="P164"/>
  <c r="O164"/>
  <c r="P161"/>
  <c r="O161"/>
  <c r="P153"/>
  <c r="O153"/>
  <c r="P148"/>
  <c r="O148"/>
  <c r="P142"/>
  <c r="O142"/>
  <c r="P139"/>
  <c r="O139"/>
  <c r="P135"/>
  <c r="O135"/>
  <c r="P125"/>
  <c r="O125"/>
  <c r="O124" s="1"/>
  <c r="P113"/>
  <c r="O113"/>
  <c r="P110"/>
  <c r="O110"/>
  <c r="P99"/>
  <c r="O99"/>
  <c r="P95"/>
  <c r="O95"/>
  <c r="P92"/>
  <c r="O92"/>
  <c r="P89"/>
  <c r="O89"/>
  <c r="P80"/>
  <c r="O80"/>
  <c r="P72"/>
  <c r="O72"/>
  <c r="P64"/>
  <c r="O64"/>
  <c r="P56"/>
  <c r="O56"/>
  <c r="O55" s="1"/>
  <c r="P50"/>
  <c r="O50"/>
  <c r="P47"/>
  <c r="O47"/>
  <c r="P43"/>
  <c r="O43"/>
  <c r="P38"/>
  <c r="O38"/>
  <c r="P32"/>
  <c r="O32"/>
  <c r="P26"/>
  <c r="O26"/>
  <c r="P16"/>
  <c r="O16"/>
  <c r="P10"/>
  <c r="O10"/>
  <c r="H194"/>
  <c r="H193" s="1"/>
  <c r="G194"/>
  <c r="G193" s="1"/>
  <c r="G189"/>
  <c r="G188" s="1"/>
  <c r="H174"/>
  <c r="G174"/>
  <c r="H170"/>
  <c r="G170"/>
  <c r="G164"/>
  <c r="H164"/>
  <c r="H161"/>
  <c r="G161"/>
  <c r="H153"/>
  <c r="H148"/>
  <c r="G148"/>
  <c r="H142"/>
  <c r="H139"/>
  <c r="G139"/>
  <c r="H135"/>
  <c r="H125"/>
  <c r="G125"/>
  <c r="G124" s="1"/>
  <c r="H113"/>
  <c r="G110"/>
  <c r="H110"/>
  <c r="H99"/>
  <c r="H95"/>
  <c r="H92"/>
  <c r="H89"/>
  <c r="G80"/>
  <c r="H80"/>
  <c r="H72"/>
  <c r="G64"/>
  <c r="H64"/>
  <c r="H47"/>
  <c r="G47"/>
  <c r="G43"/>
  <c r="H38"/>
  <c r="G32"/>
  <c r="G26"/>
  <c r="H16"/>
  <c r="G169" l="1"/>
  <c r="H169"/>
  <c r="P55"/>
  <c r="P124"/>
  <c r="P169"/>
  <c r="H124"/>
  <c r="T55"/>
  <c r="T124"/>
  <c r="T169"/>
  <c r="S55"/>
  <c r="S124"/>
  <c r="S169"/>
  <c r="O9"/>
  <c r="O37"/>
  <c r="S37"/>
  <c r="P37"/>
  <c r="T37"/>
  <c r="P9"/>
  <c r="T9"/>
  <c r="S9"/>
  <c r="R185"/>
  <c r="R16"/>
  <c r="R32"/>
  <c r="R38"/>
  <c r="R50"/>
  <c r="R64"/>
  <c r="R80"/>
  <c r="R89"/>
  <c r="R95"/>
  <c r="R110"/>
  <c r="R125"/>
  <c r="R139"/>
  <c r="R161"/>
  <c r="R170"/>
  <c r="R189"/>
  <c r="R10"/>
  <c r="R26"/>
  <c r="R43"/>
  <c r="R47"/>
  <c r="R56"/>
  <c r="R72"/>
  <c r="R92"/>
  <c r="R99"/>
  <c r="R113"/>
  <c r="R135"/>
  <c r="R142"/>
  <c r="R153"/>
  <c r="R164"/>
  <c r="R174"/>
  <c r="R120"/>
  <c r="R148"/>
  <c r="R117"/>
  <c r="R194"/>
  <c r="R105"/>
  <c r="N113"/>
  <c r="F185"/>
  <c r="V185" s="1"/>
  <c r="N117"/>
  <c r="N120"/>
  <c r="N105"/>
  <c r="N131"/>
  <c r="N194"/>
  <c r="N16"/>
  <c r="N32"/>
  <c r="N38"/>
  <c r="N50"/>
  <c r="N64"/>
  <c r="N80"/>
  <c r="N89"/>
  <c r="N95"/>
  <c r="N110"/>
  <c r="N125"/>
  <c r="N139"/>
  <c r="N148"/>
  <c r="N161"/>
  <c r="N170"/>
  <c r="N189"/>
  <c r="N10"/>
  <c r="N26"/>
  <c r="N43"/>
  <c r="N47"/>
  <c r="N56"/>
  <c r="N72"/>
  <c r="N92"/>
  <c r="N99"/>
  <c r="N135"/>
  <c r="N142"/>
  <c r="N153"/>
  <c r="N164"/>
  <c r="N174"/>
  <c r="N185"/>
  <c r="F117"/>
  <c r="V117" s="1"/>
  <c r="F120"/>
  <c r="V120" s="1"/>
  <c r="F105"/>
  <c r="V105" s="1"/>
  <c r="F131"/>
  <c r="V131" s="1"/>
  <c r="F80"/>
  <c r="V80" s="1"/>
  <c r="F110"/>
  <c r="V110" s="1"/>
  <c r="F139"/>
  <c r="V139" s="1"/>
  <c r="F174"/>
  <c r="V174" s="1"/>
  <c r="F194"/>
  <c r="V194" s="1"/>
  <c r="F47"/>
  <c r="V47" s="1"/>
  <c r="F125"/>
  <c r="V125" s="1"/>
  <c r="F135"/>
  <c r="V135" s="1"/>
  <c r="F161"/>
  <c r="V161" s="1"/>
  <c r="F170"/>
  <c r="F148"/>
  <c r="V148" s="1"/>
  <c r="F64"/>
  <c r="V64" s="1"/>
  <c r="F164"/>
  <c r="V164" s="1"/>
  <c r="T109"/>
  <c r="P109"/>
  <c r="P138"/>
  <c r="T152"/>
  <c r="O109"/>
  <c r="S109"/>
  <c r="T138"/>
  <c r="H109"/>
  <c r="P152"/>
  <c r="H138"/>
  <c r="T88"/>
  <c r="P88"/>
  <c r="H152"/>
  <c r="S138"/>
  <c r="O152"/>
  <c r="S88"/>
  <c r="S152"/>
  <c r="O88"/>
  <c r="O138"/>
  <c r="G38"/>
  <c r="G153"/>
  <c r="G10"/>
  <c r="H32"/>
  <c r="F32" s="1"/>
  <c r="V32" s="1"/>
  <c r="G113"/>
  <c r="G142"/>
  <c r="H10"/>
  <c r="H26"/>
  <c r="F26" s="1"/>
  <c r="V26" s="1"/>
  <c r="H43"/>
  <c r="F43" s="1"/>
  <c r="V43" s="1"/>
  <c r="G99"/>
  <c r="F99" s="1"/>
  <c r="V99" s="1"/>
  <c r="G16"/>
  <c r="F16" s="1"/>
  <c r="V16" s="1"/>
  <c r="H56"/>
  <c r="H55" s="1"/>
  <c r="H88"/>
  <c r="G89"/>
  <c r="F89" s="1"/>
  <c r="V89" s="1"/>
  <c r="G95"/>
  <c r="F95" s="1"/>
  <c r="V95" s="1"/>
  <c r="G56"/>
  <c r="G92"/>
  <c r="F92" s="1"/>
  <c r="V92" s="1"/>
  <c r="H189"/>
  <c r="H188" s="1"/>
  <c r="H50"/>
  <c r="G50"/>
  <c r="G72"/>
  <c r="F72" s="1"/>
  <c r="V72" s="1"/>
  <c r="V170" l="1"/>
  <c r="F169"/>
  <c r="V169" s="1"/>
  <c r="G55"/>
  <c r="H37"/>
  <c r="F38"/>
  <c r="V38" s="1"/>
  <c r="G37"/>
  <c r="N124"/>
  <c r="H9"/>
  <c r="G9"/>
  <c r="R109"/>
  <c r="R169"/>
  <c r="R9"/>
  <c r="R152"/>
  <c r="R193"/>
  <c r="R188"/>
  <c r="R124"/>
  <c r="R55"/>
  <c r="N169"/>
  <c r="N109"/>
  <c r="N88"/>
  <c r="N9"/>
  <c r="R88"/>
  <c r="R138"/>
  <c r="N193"/>
  <c r="N152"/>
  <c r="R37"/>
  <c r="N138"/>
  <c r="G109"/>
  <c r="F109" s="1"/>
  <c r="V109" s="1"/>
  <c r="F113"/>
  <c r="V113" s="1"/>
  <c r="N37"/>
  <c r="N188"/>
  <c r="N55"/>
  <c r="F56"/>
  <c r="V56" s="1"/>
  <c r="G152"/>
  <c r="F152" s="1"/>
  <c r="V152" s="1"/>
  <c r="F153"/>
  <c r="V153" s="1"/>
  <c r="F188"/>
  <c r="V188" s="1"/>
  <c r="F50"/>
  <c r="V50" s="1"/>
  <c r="F193"/>
  <c r="V193" s="1"/>
  <c r="G138"/>
  <c r="F138" s="1"/>
  <c r="V138" s="1"/>
  <c r="F142"/>
  <c r="V142" s="1"/>
  <c r="F124"/>
  <c r="V124" s="1"/>
  <c r="F10"/>
  <c r="V10" s="1"/>
  <c r="F189"/>
  <c r="V189" s="1"/>
  <c r="T8"/>
  <c r="P8"/>
  <c r="O8"/>
  <c r="S8"/>
  <c r="G88"/>
  <c r="F88" s="1"/>
  <c r="V88" s="1"/>
  <c r="F55"/>
  <c r="V55" s="1"/>
  <c r="R8" l="1"/>
  <c r="N8"/>
  <c r="F37"/>
  <c r="V37" s="1"/>
  <c r="F9"/>
  <c r="V9" s="1"/>
  <c r="H8"/>
  <c r="G8"/>
  <c r="F8" l="1"/>
  <c r="V8" s="1"/>
</calcChain>
</file>

<file path=xl/sharedStrings.xml><?xml version="1.0" encoding="utf-8"?>
<sst xmlns="http://schemas.openxmlformats.org/spreadsheetml/2006/main" count="621" uniqueCount="333">
  <si>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</si>
  <si>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</si>
  <si>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</si>
  <si>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</si>
  <si>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</si>
  <si>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</si>
  <si>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</si>
  <si>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</si>
  <si>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</si>
  <si>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</si>
  <si>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</si>
  <si>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</si>
  <si>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</si>
  <si>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</si>
  <si>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Региональный проект "Старшее поколение", всего</t>
  </si>
  <si>
    <t>из них</t>
  </si>
  <si>
    <t>Департамент труда и занятости населения Томской области</t>
  </si>
  <si>
    <t>Департамент здравоохранения Томской области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</si>
  <si>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</si>
  <si>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</si>
  <si>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</si>
  <si>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</si>
  <si>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</si>
  <si>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</si>
  <si>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</si>
  <si>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</si>
  <si>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</si>
  <si>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</si>
  <si>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</si>
  <si>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1.4</t>
  </si>
  <si>
    <t>Региональный проект "Финансовая поддержка семей при рождении детей", всего</t>
  </si>
  <si>
    <t>Осуществление ежемесячной выплаты в связи с рождением (усыновлением) первого ребенка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</si>
  <si>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</si>
  <si>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</si>
  <si>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</si>
  <si>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</si>
  <si>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</si>
  <si>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</si>
  <si>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</si>
  <si>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</si>
  <si>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</si>
  <si>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</si>
  <si>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</si>
  <si>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(ЕГИСЗ)", всего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</si>
  <si>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</si>
  <si>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</si>
  <si>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</si>
  <si>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</si>
  <si>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</si>
  <si>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</si>
  <si>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</si>
  <si>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</si>
  <si>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</si>
  <si>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</si>
  <si>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</si>
  <si>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</si>
  <si>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</si>
  <si>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</si>
  <si>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Создание центров выявления и поддержки одаренных детей</t>
  </si>
  <si>
    <t>Внедрение целевой модели развития региональных систем дополнительного образования детей</t>
  </si>
  <si>
    <t>3.4</t>
  </si>
  <si>
    <t>Региональный проект "Молодые профессионалы (Повышение конкурентоспособности профессионального образования)", всего</t>
  </si>
  <si>
    <t>Государственная поддержка профессиональных образовательных организаций в целях обеспечения соответствия их материально-технической базы современным требованиям</t>
  </si>
  <si>
    <t>Функционирование центра опережающей профессиональной подготовки</t>
  </si>
  <si>
    <t>Обеспечение проведения аттестации обучающихся по программам среднего профессионального образования с использованием механизма демонстрационного экзамена</t>
  </si>
  <si>
    <t>Внедрение программ профессионального обучения по наиболее востребованным и перспективным профессиям на уровне, соответствующем стандартам Ворлдскиллс, с учетом продолжительности программ не более 6 месяцев</t>
  </si>
  <si>
    <t>Повышение квалификации преподавателей (мастеров производственного обучения) по программам, основанным на опыте Союза Ворлдскиллс Россия</t>
  </si>
  <si>
    <t>4</t>
  </si>
  <si>
    <t>Национальный проект "Цифровая экономика"</t>
  </si>
  <si>
    <t>4.1</t>
  </si>
  <si>
    <t>Региональный проект "Кадры для цифровой экономики", всего</t>
  </si>
  <si>
    <t>4.2</t>
  </si>
  <si>
    <t>Региональный проект "Цифровые технологии"</t>
  </si>
  <si>
    <t>Финансовое обеспечение затрат, возникающих при реализации проекта "Цифровые технологии"</t>
  </si>
  <si>
    <t>Департамент по развитию инновационной и предпринимательской деятельности Томской области</t>
  </si>
  <si>
    <t>4.3</t>
  </si>
  <si>
    <t>Региональный проект "Информационная безопасность"</t>
  </si>
  <si>
    <t>Администрация Томской области</t>
  </si>
  <si>
    <t>4.4</t>
  </si>
  <si>
    <t>Региональный проект "Цифровое государственное управление"</t>
  </si>
  <si>
    <t>Внедрение цифровых технологий и платформенных решений в сферах государственного управления и оказания государственных и муниципальных услуг</t>
  </si>
  <si>
    <t>Обеспечение возможности доступа пользователей в модели "одного окна" посредством единого портала государственных и муниципальных услуг (функций) к информации, созданной органами государственной власти, органами местного самоуправления и органами государственных внебюджетных фондов, а также к иной общедоступной информации</t>
  </si>
  <si>
    <t>4.5</t>
  </si>
  <si>
    <t>Региональный проект "Информационная инфраструктура"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</si>
  <si>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</si>
  <si>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</si>
  <si>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</si>
  <si>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</si>
  <si>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</si>
  <si>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</si>
  <si>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</si>
  <si>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</si>
  <si>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</si>
  <si>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Региональный проект "Сохранение лесов", всего</t>
  </si>
  <si>
    <t>Увеличение площади лесовосстановления</t>
  </si>
  <si>
    <t>Департамент лесного хозяйства Томской области</t>
  </si>
  <si>
    <t>Оснащение учреждений, выполняющих мероприятия по воспроизводству лесов, специализированной лесохозяйственной техникой и оборудованием для проведения комплекса мероприятий по лесовосстановлению и лесоразведению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</si>
  <si>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</si>
  <si>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6.2</t>
  </si>
  <si>
    <t>Региональный проект "Чистая вода", всего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</si>
  <si>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</si>
  <si>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</si>
  <si>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6.3</t>
  </si>
  <si>
    <t>Департамент природных ресурсов и охраны окружающей среды Томской области</t>
  </si>
  <si>
    <t>Региональный проект «Сохранение уникальных водных объектов»</t>
  </si>
  <si>
    <t>Восстановление и экологическая реабилитация водных объектов</t>
  </si>
  <si>
    <t>7</t>
  </si>
  <si>
    <t>Национальный проект "Безопасные и качественные автомобильные дороги"</t>
  </si>
  <si>
    <t>7.1</t>
  </si>
  <si>
    <t>Региональный проект "Дорожная сеть", всего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</si>
  <si>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</si>
  <si>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</si>
  <si>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</si>
  <si>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</si>
  <si>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</si>
  <si>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</si>
  <si>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</si>
  <si>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</si>
  <si>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"Цифровая культура"</t>
  </si>
  <si>
    <t>Создание виртуальных концертных залов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</si>
  <si>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</si>
  <si>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</si>
  <si>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</si>
  <si>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</si>
  <si>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</si>
  <si>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Региональный проект "Расширение доступа субъектов малого и среднего предпринимательства к финансовым ресурсам, в том числе к льготному финансированию", всего</t>
  </si>
  <si>
    <t>9.2</t>
  </si>
  <si>
    <t>Региональный проект "Акселерация субъектов малого и среднего предпринимательства", всего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</si>
  <si>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</si>
  <si>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</si>
  <si>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</si>
  <si>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</si>
  <si>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</si>
  <si>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</si>
  <si>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Региональный проект "Адресная поддержка повышения производительности труда на предприятиях", всего</t>
  </si>
  <si>
    <t>Капитальный ремонт муниципальных спортивных сооружений</t>
  </si>
  <si>
    <t>Переселение граждан из аварийного жилищного фонда за счет средств, поступивших от Фонда содействия реформированию жилищно-коммунального хозяйства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</si>
  <si>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</si>
  <si>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</si>
  <si>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 xml:space="preserve">Создание новых мест в общеобразовательных организациях </t>
  </si>
  <si>
    <t>03WI455272</t>
  </si>
  <si>
    <t>Поддержка малого и среднего предпринимательства в субъектах Российской Федерации по созданию и развитию государственной микрофинансовой организации</t>
  </si>
  <si>
    <t>03WI555274</t>
  </si>
  <si>
    <t>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 - Центре кластерного развития Томской области</t>
  </si>
  <si>
    <t>Поддержка субъектов Российской Федерации - участников национального проекта "Производительность труда и поддержка занятости"</t>
  </si>
  <si>
    <t>03WL252961</t>
  </si>
  <si>
    <t>Повышение эффективности службы занятости</t>
  </si>
  <si>
    <t>Возмещение части затрат сельскохозяйственных потребительских кооперативов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</si>
  <si>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</si>
  <si>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</si>
  <si>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</si>
  <si>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</si>
  <si>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</si>
  <si>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Оснащение медицинских организаций передвижными медицинскими комплексами для оказания медицинской помощи жителям населенных пунктов с численностью населения до 100 человек</t>
  </si>
  <si>
    <t>07WN151910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</si>
  <si>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</si>
  <si>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</si>
  <si>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</si>
  <si>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</si>
  <si>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</si>
  <si>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</si>
  <si>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07WN352270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</si>
  <si>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</si>
  <si>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</si>
  <si>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</si>
  <si>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Создание и модернизация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</si>
  <si>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08WP551390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</si>
  <si>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</si>
  <si>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</si>
  <si>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</si>
  <si>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09WE151690</t>
  </si>
  <si>
    <t>Обновление материально-технической базы в организациях, осуществляющих образовательную деятельность исключительно по адаптированным основным общеобразовательным программам</t>
  </si>
  <si>
    <t>09WE151870</t>
  </si>
  <si>
    <t>09WE155200</t>
  </si>
  <si>
    <t>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</si>
  <si>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09WE250970</t>
  </si>
  <si>
    <t>09WE252470</t>
  </si>
  <si>
    <t>Создание мобильных технопарков "Кванториум"</t>
  </si>
  <si>
    <t>09WE254910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</si>
  <si>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</si>
  <si>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09WE452100</t>
  </si>
  <si>
    <t>Создание центров цифрового образования детей</t>
  </si>
  <si>
    <t>09WE452190</t>
  </si>
  <si>
    <t>09WP252320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</si>
  <si>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</si>
  <si>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</si>
  <si>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10WA154540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</si>
  <si>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</si>
  <si>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</si>
  <si>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</si>
  <si>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Государственная поддержка отрасли культуры</t>
  </si>
  <si>
    <t>10WA155190</t>
  </si>
  <si>
    <t>10WA354530</t>
  </si>
  <si>
    <t>11WP150840</t>
  </si>
  <si>
    <t>11WP155730</t>
  </si>
  <si>
    <t>11WP351210</t>
  </si>
  <si>
    <t>13WF255550</t>
  </si>
  <si>
    <t>13WF367483</t>
  </si>
  <si>
    <t>15WG850570</t>
  </si>
  <si>
    <t>15WGА54290</t>
  </si>
  <si>
    <t>15WGА54300</t>
  </si>
  <si>
    <t>15WGА54320</t>
  </si>
  <si>
    <t>18WR153930</t>
  </si>
  <si>
    <t>Региональный проект «Чистая страна»</t>
  </si>
  <si>
    <t>26WG152420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</si>
  <si>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</si>
  <si>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20WD622700</t>
  </si>
  <si>
    <t>Внедрение в деятельность органов государственной власти и органов местного самоуправления, а также подведомственных им организаций межведомственного юридически значимого электронного документооборота с применением электронной подписи, базирующегося на единых инфраструктурных, технологических и методологических решениях</t>
  </si>
  <si>
    <t>20WD622500</t>
  </si>
  <si>
    <t>20WD620400</t>
  </si>
  <si>
    <t>20WD623500</t>
  </si>
  <si>
    <t>20WD461632</t>
  </si>
  <si>
    <t>Обеспечение использования отечественных разработок и технологий при передаче, обработке и хранении данных</t>
  </si>
  <si>
    <t>20WD464142</t>
  </si>
  <si>
    <t>Обеспечение устойчивости и безопасности функционирования информационной инфраструктуры и сервисов передачи, обработки и хранения данных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</si>
  <si>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</si>
  <si>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</si>
  <si>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</si>
  <si>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</si>
  <si>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</si>
  <si>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</si>
  <si>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</si>
  <si>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</si>
  <si>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</si>
  <si>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09WE452102</t>
  </si>
  <si>
    <t>09WE251890</t>
  </si>
  <si>
    <t>09WE661635</t>
  </si>
  <si>
    <t>09WE661637</t>
  </si>
  <si>
    <t>Вовлечение в различные формы наставничества обучающихся организаций, осуществляющих образовательную деятельность по образовательным программам среднего профессионального образования</t>
  </si>
  <si>
    <t>09WE661624</t>
  </si>
  <si>
    <t>09WE661634</t>
  </si>
  <si>
    <t>09WE661636</t>
  </si>
  <si>
    <t>Функционирование учебной производственной площадки "Фабрика процессов"</t>
  </si>
  <si>
    <t>03WL252962</t>
  </si>
  <si>
    <t>09WE452101</t>
  </si>
  <si>
    <t>09WE651771</t>
  </si>
  <si>
    <t>08WP540010</t>
  </si>
  <si>
    <t>13WF367484</t>
  </si>
  <si>
    <t>Региональный проект "Общесистемные меры развития дорожного хозяйства", всего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</si>
  <si>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</si>
  <si>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02WD501700</t>
  </si>
  <si>
    <t>18WR353930</t>
  </si>
  <si>
    <t>7.2</t>
  </si>
  <si>
    <t>03WI555276</t>
  </si>
  <si>
    <t>Новое строительство и реконструкция (Хирургический корпус на 120 коек с поликлиникой на 200 п/смену ОГАУЗ "Томский областной онкологический диспансер"  )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</si>
  <si>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 (Строительство спальных корпусов № 1 на 100 койко-мест и № 3 на 70 койко-мест с помещениями административно-бытового обслуживания ОГБУ "Итатский дом-интернат для престарелых и инвалидов" по адресу: Томский район, с.Итатка, ул.Северная,3 )</t>
  </si>
  <si>
    <t>11WP354680</t>
  </si>
  <si>
    <t>18WR254180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</si>
  <si>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</si>
  <si>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09WE255371</t>
  </si>
  <si>
    <t>Информационно-методическое сопровождение кружкового движения и организация проведения Олимпиады Национальной технологической инициативы (Олимпиады НТИ)</t>
  </si>
  <si>
    <t>09WE255372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</si>
  <si>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</si>
  <si>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</si>
  <si>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</si>
  <si>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Региональный проект "Безопасность дорожного движения", всего</t>
  </si>
  <si>
    <t>11WP35121И</t>
  </si>
  <si>
    <t>06WT252590</t>
  </si>
  <si>
    <t>Развитие и распространение лучшего опыта в сфере формирования цифровых навыков образовательных организаций, осуществляющих образовательную деятельность по общеобразовательным программам, имеющих лучшие результаты в преподавании предметных областей "Математика", "Информатика" и "Технология"</t>
  </si>
  <si>
    <t>09WD367714</t>
  </si>
  <si>
    <t xml:space="preserve">Новое строительство и реконструкция </t>
  </si>
  <si>
    <t>07WN352271</t>
  </si>
  <si>
    <t>11WP351211</t>
  </si>
  <si>
    <t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</t>
  </si>
  <si>
    <t>09WP241070</t>
  </si>
  <si>
    <t>Оснащение зданий для размещения дошкольных образовательных организаций оборудованием, предусмотренным проектной документацией</t>
  </si>
  <si>
    <t>Национальный проект "Международная кооперация и экспорт"</t>
  </si>
  <si>
    <t>8.3</t>
  </si>
  <si>
    <t>2021 год</t>
  </si>
  <si>
    <t>2022 год</t>
  </si>
  <si>
    <t>2023 год</t>
  </si>
  <si>
    <t>(тыс. рублей)</t>
  </si>
  <si>
    <t>03WI255271</t>
  </si>
  <si>
    <t>Региональный проект "Создание благоприятных условий для осуществления деятельности самозанятыми гражданами", всего</t>
  </si>
  <si>
    <t>Поддержка малого и среднего предпринимательства по созданию благоприятных условий для осуществления деятельности самозанятыми гражданами</t>
  </si>
  <si>
    <t>Реализация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</si>
  <si>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03WI455273</t>
  </si>
  <si>
    <t>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</si>
  <si>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03WI555277</t>
  </si>
  <si>
    <t>Докапитализация Гарантийного фонда Томской области</t>
  </si>
  <si>
    <t>03WI555278</t>
  </si>
  <si>
    <t>Создание промышленных парков для субъектов малого и среднего предпринимательства</t>
  </si>
  <si>
    <t>03WI555279</t>
  </si>
  <si>
    <t>05WP252910</t>
  </si>
  <si>
    <t>Гранты "Агростартап" на реализацию проектов создания и развития крестьянских (фермерских) хозяйст</t>
  </si>
  <si>
    <t>06WI554801</t>
  </si>
  <si>
    <t>06WI554802</t>
  </si>
  <si>
    <t>06WI554803</t>
  </si>
  <si>
    <t>06WI554804</t>
  </si>
  <si>
    <t>Разработка проектной документации на строительство муниципальных объектов недвижимого имущества в сфере общего образования</t>
  </si>
  <si>
    <t>09WE14П010</t>
  </si>
  <si>
    <t>Реализация мероприятий по формированию и обеспечению функционирования единой федеральной системы научно-методологического сопровождения педагогических работников и управленческих кадров</t>
  </si>
  <si>
    <t>09WE154810</t>
  </si>
  <si>
    <t>Капитальный ремонт объектов недвижимого имущества в сфере культуры</t>
  </si>
  <si>
    <t>10WA155191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</si>
  <si>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</si>
  <si>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</si>
  <si>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10WA155193</t>
  </si>
  <si>
    <t>Приобретение передвижных многофункциональных культурных центров (автоклубов) для обслуживания сельского населения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</si>
  <si>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</si>
  <si>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</si>
  <si>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>Ежемесячная денежная выплата нуждающейся в поддержке семье, назначаемая в случае рождения после 31 декабря 2012 года третьего ребенка или последующих детей до достижения ребенком возраста трех лет</t>
  </si>
  <si>
    <t>Осуществление авторского надзора</t>
  </si>
  <si>
    <t>Строительство (приобретение) объектов коммунальной инфраструктуры государственной собственности Томской области</t>
  </si>
  <si>
    <t xml:space="preserve">5.3  </t>
  </si>
  <si>
    <t>Региональный проект "Жилье", всего</t>
  </si>
  <si>
    <t>Региональный проект "Обеспечение устойчивого  сокращения непригодного для проживания жилищного фонда", всего</t>
  </si>
  <si>
    <t>Стимулирование программ развития жилищного строительства субъектов Российской Федерации</t>
  </si>
  <si>
    <t>13WF150210</t>
  </si>
  <si>
    <t>18WR253930</t>
  </si>
  <si>
    <t>5.4</t>
  </si>
  <si>
    <t>19WF552430</t>
  </si>
  <si>
    <t>19WF501140</t>
  </si>
  <si>
    <t>20WD255890</t>
  </si>
  <si>
    <t>Обеспечение на участках мировых судей формирования и функционирования необходимой информационно-технологической и телекоммуникационной инфраструктуры для организации защищенного межведомственного электронного взаимодействия, приема исковых заявлений, направляемых в электронном виде, и организации участия в заседаниях мировых судов в режиме видео-конференц-связи</t>
  </si>
  <si>
    <t>Оказание комплекса услуг, сервисов и мер поддержки субъектам малого и среднего предпринимательства в центре "Мой бизнес"</t>
  </si>
  <si>
    <t>Государственная поддержка стимулирования увеличения производства масличных культур</t>
  </si>
  <si>
    <t>Обеспечение закупки авиационных работ в целях оказания медицинской помощи</t>
  </si>
  <si>
    <t>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</si>
  <si>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Обеспечение образовательных организаций материально-технической базой для внедрения цифровой образовательной среды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</si>
  <si>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</si>
  <si>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Улучшение экологического состояния гидрографической сети</t>
  </si>
  <si>
    <t>15WG850900</t>
  </si>
  <si>
    <t>Формирование ИТ-инфраструктуры в государственных (муниципальных) образовательных организациях, реализующих программы общего образования, в соответствии с утвержденным стандартом для обеспечения в помещениях безопасного доступа к государственным, муниципальным и иным информационным системам, а также к сети "Интернет"</t>
  </si>
  <si>
    <t>20WD251170</t>
  </si>
  <si>
    <t>Региональный проект "Содействие занятости", всего</t>
  </si>
  <si>
    <t>Комитет по обеспечению деятельности мировых судей Томской области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</si>
  <si>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01.02.2021</t>
  </si>
  <si>
    <t>за счет средств местных бюджетов</t>
  </si>
  <si>
    <t>* по данным сводной бюджетной росписи областного бюджета на 2021-2023 годы по состоянию на отчетную дату; лимиты бюджетных обязательств соответствуют плановым назначениям</t>
  </si>
  <si>
    <t>Плановые ассигнования*, в том числе</t>
  </si>
  <si>
    <t>за счет средств местных бюджетов**</t>
  </si>
  <si>
    <t>% исполнения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</si>
</sst>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5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i/>
      <sz val="13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name val="Times New Roman"/>
      <family val="1"/>
      <charset val="204"/>
    </font>
    <font>
      <i/>
      <sz val="13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i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i/>
      <sz val="11"/>
      <color theme="1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2" borderId="4" xfId="0" applyFont="1" applyFill="1" applyBorder="1" applyAlignment="1">
      <alignment horizontal="center" vertical="top"/>
    </xf>
    <xf numFmtId="0" fontId="0" fillId="0" borderId="0" xfId="0" applyFill="1"/>
    <xf numFmtId="11" fontId="0" fillId="0" borderId="0" xfId="0" applyNumberFormat="1" applyFill="1"/>
    <xf numFmtId="0" fontId="2" fillId="0" borderId="6" xfId="0" applyFont="1" applyFill="1" applyBorder="1" applyAlignment="1">
      <alignment horizontal="center" vertical="top" wrapText="1"/>
    </xf>
    <xf numFmtId="49" fontId="4" fillId="0" borderId="4" xfId="0" applyNumberFormat="1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 wrapText="1"/>
    </xf>
    <xf numFmtId="0" fontId="9" fillId="0" borderId="0" xfId="0" applyFont="1" applyFill="1"/>
    <xf numFmtId="11" fontId="4" fillId="0" borderId="4" xfId="0" applyNumberFormat="1" applyFont="1" applyFill="1" applyBorder="1" applyAlignment="1">
      <alignment horizontal="center" vertical="top"/>
    </xf>
    <xf numFmtId="0" fontId="6" fillId="0" borderId="0" xfId="0" applyFont="1" applyFill="1"/>
    <xf numFmtId="0" fontId="0" fillId="0" borderId="0" xfId="0" applyFill="1" applyAlignment="1">
      <alignment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 wrapText="1"/>
    </xf>
    <xf numFmtId="4" fontId="2" fillId="2" borderId="4" xfId="0" applyNumberFormat="1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left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top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0" fontId="7" fillId="3" borderId="4" xfId="0" applyFont="1" applyFill="1" applyBorder="1" applyAlignment="1">
      <alignment horizontal="center" vertical="top" wrapText="1"/>
    </xf>
    <xf numFmtId="49" fontId="2" fillId="3" borderId="4" xfId="0" applyNumberFormat="1" applyFont="1" applyFill="1" applyBorder="1" applyAlignment="1">
      <alignment horizontal="center" vertical="center"/>
    </xf>
    <xf numFmtId="11" fontId="4" fillId="3" borderId="4" xfId="0" applyNumberFormat="1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 wrapText="1"/>
    </xf>
    <xf numFmtId="49" fontId="2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0" fontId="0" fillId="3" borderId="0" xfId="0" applyFill="1"/>
    <xf numFmtId="0" fontId="2" fillId="0" borderId="4" xfId="0" applyFont="1" applyFill="1" applyBorder="1" applyAlignment="1">
      <alignment horizontal="center" vertical="top" wrapText="1"/>
    </xf>
    <xf numFmtId="164" fontId="10" fillId="0" borderId="4" xfId="0" applyNumberFormat="1" applyFont="1" applyFill="1" applyBorder="1" applyAlignment="1">
      <alignment horizontal="right" vertical="top" wrapText="1"/>
    </xf>
    <xf numFmtId="164" fontId="10" fillId="3" borderId="4" xfId="0" applyNumberFormat="1" applyFont="1" applyFill="1" applyBorder="1" applyAlignment="1">
      <alignment horizontal="right" vertical="top" wrapText="1"/>
    </xf>
    <xf numFmtId="164" fontId="1" fillId="2" borderId="4" xfId="0" applyNumberFormat="1" applyFont="1" applyFill="1" applyBorder="1" applyAlignment="1">
      <alignment horizontal="right" vertical="top"/>
    </xf>
    <xf numFmtId="164" fontId="1" fillId="3" borderId="4" xfId="0" applyNumberFormat="1" applyFont="1" applyFill="1" applyBorder="1" applyAlignment="1">
      <alignment horizontal="right" vertical="top"/>
    </xf>
    <xf numFmtId="164" fontId="11" fillId="3" borderId="4" xfId="0" applyNumberFormat="1" applyFont="1" applyFill="1" applyBorder="1" applyAlignment="1">
      <alignment horizontal="right" vertical="top"/>
    </xf>
    <xf numFmtId="164" fontId="1" fillId="0" borderId="4" xfId="0" applyNumberFormat="1" applyFont="1" applyFill="1" applyBorder="1" applyAlignment="1">
      <alignment horizontal="right" vertical="top"/>
    </xf>
    <xf numFmtId="164" fontId="13" fillId="3" borderId="4" xfId="0" applyNumberFormat="1" applyFont="1" applyFill="1" applyBorder="1" applyAlignment="1">
      <alignment horizontal="right" vertical="top"/>
    </xf>
    <xf numFmtId="164" fontId="12" fillId="3" borderId="4" xfId="0" applyNumberFormat="1" applyFont="1" applyFill="1" applyBorder="1" applyAlignment="1">
      <alignment horizontal="right" vertical="top"/>
    </xf>
    <xf numFmtId="0" fontId="2" fillId="3" borderId="4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/>
    </xf>
    <xf numFmtId="49" fontId="5" fillId="0" borderId="4" xfId="0" applyNumberFormat="1" applyFont="1" applyFill="1" applyBorder="1" applyAlignment="1">
      <alignment horizontal="center" vertical="center"/>
    </xf>
    <xf numFmtId="0" fontId="14" fillId="3" borderId="0" xfId="0" applyFont="1" applyFill="1" applyAlignment="1">
      <alignment horizontal="right"/>
    </xf>
    <xf numFmtId="0" fontId="5" fillId="0" borderId="4" xfId="0" applyNumberFormat="1" applyFont="1" applyFill="1" applyBorder="1" applyAlignment="1">
      <alignment horizontal="left" vertical="center" wrapText="1"/>
    </xf>
    <xf numFmtId="165" fontId="10" fillId="3" borderId="4" xfId="0" applyNumberFormat="1" applyFont="1" applyFill="1" applyBorder="1" applyAlignment="1">
      <alignment horizontal="right" vertical="top" wrapText="1"/>
    </xf>
    <xf numFmtId="165" fontId="1" fillId="2" borderId="4" xfId="0" applyNumberFormat="1" applyFont="1" applyFill="1" applyBorder="1" applyAlignment="1">
      <alignment horizontal="right" vertical="top"/>
    </xf>
    <xf numFmtId="165" fontId="1" fillId="3" borderId="4" xfId="0" applyNumberFormat="1" applyFont="1" applyFill="1" applyBorder="1" applyAlignment="1">
      <alignment horizontal="right" vertical="top"/>
    </xf>
    <xf numFmtId="165" fontId="11" fillId="3" borderId="4" xfId="0" applyNumberFormat="1" applyFont="1" applyFill="1" applyBorder="1" applyAlignment="1">
      <alignment horizontal="right" vertical="top"/>
    </xf>
    <xf numFmtId="165" fontId="13" fillId="3" borderId="4" xfId="0" applyNumberFormat="1" applyFont="1" applyFill="1" applyBorder="1" applyAlignment="1">
      <alignment horizontal="right" vertical="top"/>
    </xf>
    <xf numFmtId="165" fontId="1" fillId="0" borderId="4" xfId="0" applyNumberFormat="1" applyFont="1" applyFill="1" applyBorder="1" applyAlignment="1">
      <alignment horizontal="right" vertical="top"/>
    </xf>
    <xf numFmtId="0" fontId="14" fillId="0" borderId="0" xfId="0" applyFont="1" applyFill="1" applyAlignment="1">
      <alignment horizontal="right"/>
    </xf>
    <xf numFmtId="164" fontId="0" fillId="3" borderId="0" xfId="0" applyNumberFormat="1" applyFill="1"/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5" xfId="0" applyFont="1" applyFill="1" applyBorder="1"/>
    <xf numFmtId="0" fontId="3" fillId="0" borderId="6" xfId="0" applyFont="1" applyFill="1" applyBorder="1"/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20"/>
  <sheetViews>
    <sheetView tabSelected="1" view="pageBreakPreview" zoomScale="75" zoomScaleNormal="100" zoomScaleSheetLayoutView="75" workbookViewId="0">
      <pane xSplit="4" ySplit="7" topLeftCell="I17" activePane="bottomRight" state="frozen"/>
      <selection pane="topRight" activeCell="E1" sqref="E1"/>
      <selection pane="bottomLeft" activeCell="A8" sqref="A8"/>
      <selection pane="bottomRight" activeCell="K21" sqref="K21"/>
    </sheetView>
  </sheetViews>
  <sheetFormatPr defaultColWidth="8.85546875" defaultRowHeight="15"/>
  <cols>
    <col min="1" max="1" width="6.42578125" style="2" customWidth="1"/>
    <col min="2" max="2" width="56.85546875" style="12" customWidth="1"/>
    <col min="3" max="3" width="7.7109375" style="2" customWidth="1"/>
    <col min="4" max="4" width="47.140625" style="2" customWidth="1"/>
    <col min="5" max="5" width="20.7109375" style="2" customWidth="1"/>
    <col min="6" max="6" width="17" style="2" customWidth="1"/>
    <col min="7" max="7" width="17.42578125" style="45" customWidth="1"/>
    <col min="8" max="13" width="17.5703125" style="45" customWidth="1"/>
    <col min="14" max="14" width="17" style="2" customWidth="1"/>
    <col min="15" max="15" width="17.42578125" style="45" customWidth="1"/>
    <col min="16" max="17" width="17.5703125" style="45" customWidth="1"/>
    <col min="18" max="18" width="17" style="2" customWidth="1"/>
    <col min="19" max="19" width="17.42578125" style="45" customWidth="1"/>
    <col min="20" max="20" width="17.5703125" style="45" customWidth="1"/>
    <col min="21" max="21" width="18.5703125" style="2" customWidth="1"/>
    <col min="22" max="22" width="13.85546875" style="2" customWidth="1"/>
    <col min="23" max="16384" width="8.85546875" style="2"/>
  </cols>
  <sheetData>
    <row r="1" spans="1:22" ht="15" customHeight="1">
      <c r="A1" s="68" t="s">
        <v>327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</row>
    <row r="2" spans="1:22" ht="37.5" customHeight="1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</row>
    <row r="3" spans="1:22">
      <c r="E3" s="3"/>
      <c r="G3" s="67"/>
      <c r="T3" s="58"/>
      <c r="U3" s="66" t="s">
        <v>271</v>
      </c>
    </row>
    <row r="4" spans="1:22" ht="16.5" customHeight="1">
      <c r="A4" s="69" t="s">
        <v>0</v>
      </c>
      <c r="B4" s="72" t="s">
        <v>1</v>
      </c>
      <c r="C4" s="69" t="s">
        <v>2</v>
      </c>
      <c r="D4" s="69" t="s">
        <v>3</v>
      </c>
      <c r="E4" s="69" t="s">
        <v>4</v>
      </c>
      <c r="F4" s="80" t="s">
        <v>268</v>
      </c>
      <c r="G4" s="81"/>
      <c r="H4" s="81"/>
      <c r="I4" s="82"/>
      <c r="J4" s="80" t="s">
        <v>268</v>
      </c>
      <c r="K4" s="81"/>
      <c r="L4" s="81"/>
      <c r="M4" s="82"/>
      <c r="N4" s="80" t="s">
        <v>269</v>
      </c>
      <c r="O4" s="81"/>
      <c r="P4" s="81"/>
      <c r="Q4" s="82"/>
      <c r="R4" s="83" t="s">
        <v>270</v>
      </c>
      <c r="S4" s="83"/>
      <c r="T4" s="83"/>
      <c r="U4" s="83"/>
      <c r="V4" s="85" t="s">
        <v>332</v>
      </c>
    </row>
    <row r="5" spans="1:22" ht="16.5" customHeight="1">
      <c r="A5" s="70"/>
      <c r="B5" s="73"/>
      <c r="C5" s="70"/>
      <c r="D5" s="70"/>
      <c r="E5" s="75"/>
      <c r="F5" s="77" t="s">
        <v>330</v>
      </c>
      <c r="G5" s="78"/>
      <c r="H5" s="78"/>
      <c r="I5" s="79"/>
      <c r="J5" s="77" t="s">
        <v>5</v>
      </c>
      <c r="K5" s="78"/>
      <c r="L5" s="78"/>
      <c r="M5" s="79"/>
      <c r="N5" s="77" t="s">
        <v>330</v>
      </c>
      <c r="O5" s="78"/>
      <c r="P5" s="78"/>
      <c r="Q5" s="79"/>
      <c r="R5" s="84" t="s">
        <v>330</v>
      </c>
      <c r="S5" s="84"/>
      <c r="T5" s="84"/>
      <c r="U5" s="84"/>
      <c r="V5" s="86"/>
    </row>
    <row r="6" spans="1:22" ht="66">
      <c r="A6" s="71"/>
      <c r="B6" s="74"/>
      <c r="C6" s="71"/>
      <c r="D6" s="71"/>
      <c r="E6" s="76"/>
      <c r="F6" s="46" t="s">
        <v>6</v>
      </c>
      <c r="G6" s="38" t="s">
        <v>7</v>
      </c>
      <c r="H6" s="38" t="s">
        <v>8</v>
      </c>
      <c r="I6" s="38" t="s">
        <v>331</v>
      </c>
      <c r="J6" s="46" t="s">
        <v>6</v>
      </c>
      <c r="K6" s="38" t="s">
        <v>7</v>
      </c>
      <c r="L6" s="38" t="s">
        <v>8</v>
      </c>
      <c r="M6" s="38" t="s">
        <v>331</v>
      </c>
      <c r="N6" s="46" t="s">
        <v>6</v>
      </c>
      <c r="O6" s="38" t="s">
        <v>7</v>
      </c>
      <c r="P6" s="38" t="s">
        <v>8</v>
      </c>
      <c r="Q6" s="38" t="s">
        <v>328</v>
      </c>
      <c r="R6" s="46" t="s">
        <v>6</v>
      </c>
      <c r="S6" s="38" t="s">
        <v>7</v>
      </c>
      <c r="T6" s="38" t="s">
        <v>8</v>
      </c>
      <c r="U6" s="38" t="s">
        <v>328</v>
      </c>
      <c r="V6" s="87"/>
    </row>
    <row r="7" spans="1:22" ht="16.5">
      <c r="A7" s="39" t="s">
        <v>9</v>
      </c>
      <c r="B7" s="13">
        <v>2</v>
      </c>
      <c r="C7" s="4">
        <v>3</v>
      </c>
      <c r="D7" s="4">
        <v>4</v>
      </c>
      <c r="E7" s="4">
        <v>5</v>
      </c>
      <c r="F7" s="46">
        <v>6</v>
      </c>
      <c r="G7" s="38">
        <v>7</v>
      </c>
      <c r="H7" s="38">
        <v>8</v>
      </c>
      <c r="I7" s="38">
        <v>9</v>
      </c>
      <c r="J7" s="46">
        <v>10</v>
      </c>
      <c r="K7" s="38">
        <v>11</v>
      </c>
      <c r="L7" s="38">
        <v>12</v>
      </c>
      <c r="M7" s="38">
        <v>13</v>
      </c>
      <c r="N7" s="46">
        <v>14</v>
      </c>
      <c r="O7" s="38">
        <v>15</v>
      </c>
      <c r="P7" s="38">
        <v>16</v>
      </c>
      <c r="Q7" s="38">
        <v>17</v>
      </c>
      <c r="R7" s="46">
        <v>18</v>
      </c>
      <c r="S7" s="38">
        <v>19</v>
      </c>
      <c r="T7" s="38">
        <v>20</v>
      </c>
      <c r="U7" s="38">
        <v>21</v>
      </c>
      <c r="V7" s="38">
        <v>22</v>
      </c>
    </row>
    <row r="8" spans="1:22" ht="19.5">
      <c r="A8" s="40"/>
      <c r="B8" s="14" t="s">
        <v>10</v>
      </c>
      <c r="C8" s="4"/>
      <c r="D8" s="4"/>
      <c r="E8" s="4"/>
      <c r="F8" s="48">
        <f>G8+H8+I8</f>
        <v>16065012.1</v>
      </c>
      <c r="G8" s="48">
        <f>G9+G37+G55+G88+G109+G124+G138+G152+G169+G188+G193</f>
        <v>7835044.4000000004</v>
      </c>
      <c r="H8" s="48">
        <f>H9+H37+H55+H88+H109+H124+H138+H152+H169+H188+H193</f>
        <v>7613996.4000000004</v>
      </c>
      <c r="I8" s="48">
        <f>I9+I37+I55+I88+I109+I124+I138+I152+I169+I188+I193</f>
        <v>615971.30000000005</v>
      </c>
      <c r="J8" s="48">
        <f>K8+L8+M8</f>
        <v>164801.29999999999</v>
      </c>
      <c r="K8" s="48">
        <f>K9+K37+K55+K88+K109+K124+K138+K152+K169+K188+K193</f>
        <v>50695.1</v>
      </c>
      <c r="L8" s="48">
        <f>L9+L37+L55+L88+L109+L124+L138+L152+L169+L188+L193</f>
        <v>113605.2</v>
      </c>
      <c r="M8" s="48">
        <f>M9+M37+M55+M88+M109+M124+M138+M152+M169+M188+M193</f>
        <v>501</v>
      </c>
      <c r="N8" s="47">
        <f>O8+P8+Q8</f>
        <v>10969106.4</v>
      </c>
      <c r="O8" s="48">
        <f>O9+O37+O55+O88+O109+O124+O138+O152+O169+O188+O193</f>
        <v>6147759.2999999998</v>
      </c>
      <c r="P8" s="48">
        <f>P9+P37+P55+P88+P109+P124+P138+P152+P169+P188+P193</f>
        <v>4685769.4000000004</v>
      </c>
      <c r="Q8" s="48">
        <f>Q9+Q37+Q55+Q88+Q109+Q124+Q138+Q152+Q169+Q188+Q193</f>
        <v>135577.70000000001</v>
      </c>
      <c r="R8" s="47">
        <f>S8+T8+U8</f>
        <v>11757791.300000001</v>
      </c>
      <c r="S8" s="48">
        <f>S9+S37+S55+S88+S109+S124+S138+S152+S169+S188+S193</f>
        <v>6303103.7000000002</v>
      </c>
      <c r="T8" s="48">
        <f>T9+T37+T55+T88+T109+T124+T138+T152+T169+T188+T193</f>
        <v>5340504.5999999996</v>
      </c>
      <c r="U8" s="48">
        <f>U9+U37+U55+U88+U109+U124+U138+U152+U169+U188+U193</f>
        <v>114183</v>
      </c>
      <c r="V8" s="60">
        <f>J8/F8</f>
        <v>0.01</v>
      </c>
    </row>
    <row r="9" spans="1:22" ht="18.75">
      <c r="A9" s="41">
        <v>1</v>
      </c>
      <c r="B9" s="21" t="s">
        <v>11</v>
      </c>
      <c r="C9" s="1" t="s">
        <v>12</v>
      </c>
      <c r="D9" s="1" t="s">
        <v>12</v>
      </c>
      <c r="E9" s="1" t="s">
        <v>12</v>
      </c>
      <c r="F9" s="49">
        <f t="shared" ref="F9:F41" si="0">G9+H9+I9</f>
        <v>4140509.1</v>
      </c>
      <c r="G9" s="49">
        <f>G10+G16+G26+G32</f>
        <v>1748578</v>
      </c>
      <c r="H9" s="49">
        <f>H10+H16+H26+H32</f>
        <v>2359445.7999999998</v>
      </c>
      <c r="I9" s="49">
        <f>I10+I16+I26+I32</f>
        <v>32485.3</v>
      </c>
      <c r="J9" s="49">
        <f t="shared" ref="J9:J10" si="1">K9+L9+M9</f>
        <v>158670.29999999999</v>
      </c>
      <c r="K9" s="49">
        <f>K10+K16+K26+K32</f>
        <v>44564.1</v>
      </c>
      <c r="L9" s="49">
        <f>L10+L16+L26+L32</f>
        <v>113605.2</v>
      </c>
      <c r="M9" s="49">
        <f>M10+M16+M26+M32</f>
        <v>501</v>
      </c>
      <c r="N9" s="49">
        <f t="shared" ref="N9:N10" si="2">O9+P9+Q9</f>
        <v>2263259.2999999998</v>
      </c>
      <c r="O9" s="49">
        <f>O10+O16+O26+O32</f>
        <v>392812.9</v>
      </c>
      <c r="P9" s="49">
        <f>P10+P16+P26+P32</f>
        <v>1859038.1</v>
      </c>
      <c r="Q9" s="49">
        <f>Q10+Q16+Q26+Q32</f>
        <v>11408.3</v>
      </c>
      <c r="R9" s="49">
        <f t="shared" ref="R9:R10" si="3">S9+T9+U9</f>
        <v>1987536.1</v>
      </c>
      <c r="S9" s="49">
        <f>S10+S16+S26+S32</f>
        <v>198546.6</v>
      </c>
      <c r="T9" s="49">
        <f>T10+T16+T26+T32</f>
        <v>1779373.1</v>
      </c>
      <c r="U9" s="49">
        <f>U10+U16+U26+U32</f>
        <v>9616.4</v>
      </c>
      <c r="V9" s="61">
        <f t="shared" ref="V9:V41" si="4">J9/F9</f>
        <v>3.7999999999999999E-2</v>
      </c>
    </row>
    <row r="10" spans="1:22" ht="33">
      <c r="A10" s="36" t="s">
        <v>13</v>
      </c>
      <c r="B10" s="24" t="s">
        <v>14</v>
      </c>
      <c r="C10" s="25" t="s">
        <v>12</v>
      </c>
      <c r="D10" s="25" t="s">
        <v>12</v>
      </c>
      <c r="E10" s="25" t="s">
        <v>12</v>
      </c>
      <c r="F10" s="50">
        <f t="shared" si="0"/>
        <v>90723.3</v>
      </c>
      <c r="G10" s="50">
        <f>SUM(G12:G15)</f>
        <v>38999.1</v>
      </c>
      <c r="H10" s="50">
        <f>SUM(H12:H15)</f>
        <v>51724.2</v>
      </c>
      <c r="I10" s="50">
        <f>SUM(I12:I15)</f>
        <v>0</v>
      </c>
      <c r="J10" s="50">
        <f t="shared" si="1"/>
        <v>0</v>
      </c>
      <c r="K10" s="50">
        <f>SUM(K12:K15)</f>
        <v>0</v>
      </c>
      <c r="L10" s="50">
        <f>SUM(L12:L15)</f>
        <v>0</v>
      </c>
      <c r="M10" s="50">
        <f>SUM(M12:M15)</f>
        <v>0</v>
      </c>
      <c r="N10" s="50">
        <f t="shared" si="2"/>
        <v>289.7</v>
      </c>
      <c r="O10" s="50">
        <f>SUM(O12:O15)</f>
        <v>0</v>
      </c>
      <c r="P10" s="50">
        <f>SUM(P12:P15)</f>
        <v>289.7</v>
      </c>
      <c r="Q10" s="50">
        <f>SUM(Q12:Q15)</f>
        <v>0</v>
      </c>
      <c r="R10" s="50">
        <f t="shared" si="3"/>
        <v>289.7</v>
      </c>
      <c r="S10" s="50">
        <f>SUM(S12:S15)</f>
        <v>0</v>
      </c>
      <c r="T10" s="50">
        <f>SUM(T12:T15)</f>
        <v>289.7</v>
      </c>
      <c r="U10" s="50">
        <f>SUM(U12:U15)</f>
        <v>0</v>
      </c>
      <c r="V10" s="62">
        <f t="shared" si="4"/>
        <v>0</v>
      </c>
    </row>
    <row r="11" spans="1:22" ht="18.75">
      <c r="A11" s="36"/>
      <c r="B11" s="26" t="s">
        <v>15</v>
      </c>
      <c r="C11" s="27"/>
      <c r="D11" s="27"/>
      <c r="E11" s="27"/>
      <c r="F11" s="50"/>
      <c r="G11" s="51"/>
      <c r="H11" s="51"/>
      <c r="I11" s="51"/>
      <c r="J11" s="50"/>
      <c r="K11" s="51"/>
      <c r="L11" s="51"/>
      <c r="M11" s="51"/>
      <c r="N11" s="50"/>
      <c r="O11" s="51"/>
      <c r="P11" s="51"/>
      <c r="Q11" s="51"/>
      <c r="R11" s="50"/>
      <c r="S11" s="51"/>
      <c r="T11" s="51"/>
      <c r="U11" s="51"/>
      <c r="V11" s="63"/>
    </row>
    <row r="12" spans="1:22" ht="81" customHeight="1">
      <c r="A12" s="36"/>
      <c r="B12" s="30" t="s">
        <v>18</v>
      </c>
      <c r="C12" s="27">
        <v>811</v>
      </c>
      <c r="D12" s="29" t="s">
        <v>17</v>
      </c>
      <c r="E12" s="27" t="s">
        <v>246</v>
      </c>
      <c r="F12" s="50">
        <f t="shared" si="0"/>
        <v>289.60000000000002</v>
      </c>
      <c r="G12" s="51"/>
      <c r="H12" s="51">
        <v>289.60000000000002</v>
      </c>
      <c r="I12" s="51"/>
      <c r="J12" s="50">
        <f t="shared" ref="J12:J16" si="5">K12+L12+M12</f>
        <v>0</v>
      </c>
      <c r="K12" s="51"/>
      <c r="L12" s="51"/>
      <c r="M12" s="51"/>
      <c r="N12" s="50">
        <f>O12+P12+Q12</f>
        <v>289.7</v>
      </c>
      <c r="O12" s="51"/>
      <c r="P12" s="51">
        <v>289.7</v>
      </c>
      <c r="Q12" s="51"/>
      <c r="R12" s="50">
        <f>S12+T12+U12</f>
        <v>289.7</v>
      </c>
      <c r="S12" s="51"/>
      <c r="T12" s="51">
        <v>289.7</v>
      </c>
      <c r="U12" s="51"/>
      <c r="V12" s="63">
        <f t="shared" si="4"/>
        <v>0</v>
      </c>
    </row>
    <row r="13" spans="1:22" ht="33">
      <c r="A13" s="36"/>
      <c r="B13" s="30" t="s">
        <v>302</v>
      </c>
      <c r="C13" s="27">
        <v>821</v>
      </c>
      <c r="D13" s="29" t="s">
        <v>19</v>
      </c>
      <c r="E13" s="27" t="s">
        <v>262</v>
      </c>
      <c r="F13" s="50">
        <f t="shared" si="0"/>
        <v>8.3000000000000007</v>
      </c>
      <c r="G13" s="51">
        <v>8.3000000000000007</v>
      </c>
      <c r="H13" s="51"/>
      <c r="I13" s="51"/>
      <c r="J13" s="50">
        <f t="shared" si="5"/>
        <v>0</v>
      </c>
      <c r="K13" s="51"/>
      <c r="L13" s="51"/>
      <c r="M13" s="51"/>
      <c r="N13" s="50">
        <f t="shared" ref="N13:N16" si="6">O13+P13+Q13</f>
        <v>0</v>
      </c>
      <c r="O13" s="51"/>
      <c r="P13" s="51"/>
      <c r="Q13" s="51"/>
      <c r="R13" s="50">
        <f t="shared" ref="R13:R16" si="7">S13+T13+U13</f>
        <v>0</v>
      </c>
      <c r="S13" s="51"/>
      <c r="T13" s="51"/>
      <c r="U13" s="51"/>
      <c r="V13" s="63">
        <f t="shared" si="4"/>
        <v>0</v>
      </c>
    </row>
    <row r="14" spans="1:22" ht="58.5" customHeight="1">
      <c r="A14" s="36"/>
      <c r="B14" s="30" t="s">
        <v>303</v>
      </c>
      <c r="C14" s="27">
        <v>821</v>
      </c>
      <c r="D14" s="29" t="s">
        <v>19</v>
      </c>
      <c r="E14" s="27" t="s">
        <v>256</v>
      </c>
      <c r="F14" s="50">
        <f t="shared" si="0"/>
        <v>37400</v>
      </c>
      <c r="G14" s="51">
        <v>37400</v>
      </c>
      <c r="H14" s="51"/>
      <c r="I14" s="51"/>
      <c r="J14" s="50">
        <f t="shared" si="5"/>
        <v>0</v>
      </c>
      <c r="K14" s="51"/>
      <c r="L14" s="51"/>
      <c r="M14" s="51"/>
      <c r="N14" s="50">
        <f t="shared" si="6"/>
        <v>0</v>
      </c>
      <c r="O14" s="51"/>
      <c r="P14" s="51"/>
      <c r="Q14" s="51"/>
      <c r="R14" s="50">
        <f t="shared" si="7"/>
        <v>0</v>
      </c>
      <c r="S14" s="51"/>
      <c r="T14" s="51"/>
      <c r="U14" s="51"/>
      <c r="V14" s="63">
        <f t="shared" si="4"/>
        <v>0</v>
      </c>
    </row>
    <row r="15" spans="1:22" ht="174.75" customHeight="1">
      <c r="A15" s="36"/>
      <c r="B15" s="30" t="s">
        <v>245</v>
      </c>
      <c r="C15" s="27">
        <v>821</v>
      </c>
      <c r="D15" s="29" t="s">
        <v>19</v>
      </c>
      <c r="E15" s="27" t="s">
        <v>195</v>
      </c>
      <c r="F15" s="50">
        <f t="shared" si="0"/>
        <v>53025.4</v>
      </c>
      <c r="G15" s="51">
        <v>1590.8</v>
      </c>
      <c r="H15" s="51">
        <v>51434.6</v>
      </c>
      <c r="I15" s="51"/>
      <c r="J15" s="50">
        <f t="shared" si="5"/>
        <v>0</v>
      </c>
      <c r="K15" s="51"/>
      <c r="L15" s="51"/>
      <c r="M15" s="51"/>
      <c r="N15" s="50">
        <f t="shared" si="6"/>
        <v>0</v>
      </c>
      <c r="O15" s="51"/>
      <c r="P15" s="51"/>
      <c r="Q15" s="51"/>
      <c r="R15" s="50">
        <f t="shared" si="7"/>
        <v>0</v>
      </c>
      <c r="S15" s="51"/>
      <c r="T15" s="51"/>
      <c r="U15" s="51"/>
      <c r="V15" s="63">
        <f t="shared" si="4"/>
        <v>0</v>
      </c>
    </row>
    <row r="16" spans="1:22" ht="33">
      <c r="A16" s="39" t="s">
        <v>21</v>
      </c>
      <c r="B16" s="15" t="s">
        <v>22</v>
      </c>
      <c r="C16" s="6" t="s">
        <v>12</v>
      </c>
      <c r="D16" s="6" t="s">
        <v>12</v>
      </c>
      <c r="E16" s="6" t="s">
        <v>12</v>
      </c>
      <c r="F16" s="50">
        <f t="shared" si="0"/>
        <v>428510.5</v>
      </c>
      <c r="G16" s="50">
        <f t="shared" ref="G16:H16" si="8">SUM(G18:G25)</f>
        <v>170584.8</v>
      </c>
      <c r="H16" s="50">
        <f t="shared" si="8"/>
        <v>229138.5</v>
      </c>
      <c r="I16" s="50">
        <f t="shared" ref="I16" si="9">SUM(I18:I25)</f>
        <v>28787.200000000001</v>
      </c>
      <c r="J16" s="50">
        <f t="shared" si="5"/>
        <v>644.70000000000005</v>
      </c>
      <c r="K16" s="50">
        <f t="shared" ref="K16:M16" si="10">SUM(K18:K25)</f>
        <v>143.69999999999999</v>
      </c>
      <c r="L16" s="50">
        <f t="shared" si="10"/>
        <v>0</v>
      </c>
      <c r="M16" s="50">
        <f t="shared" si="10"/>
        <v>501</v>
      </c>
      <c r="N16" s="52">
        <f t="shared" si="6"/>
        <v>210263</v>
      </c>
      <c r="O16" s="50">
        <f t="shared" ref="O16:T16" si="11">SUM(O18:O25)</f>
        <v>96642.8</v>
      </c>
      <c r="P16" s="50">
        <f t="shared" si="11"/>
        <v>102211.9</v>
      </c>
      <c r="Q16" s="50">
        <f t="shared" si="11"/>
        <v>11408.3</v>
      </c>
      <c r="R16" s="52">
        <f t="shared" si="7"/>
        <v>133356.9</v>
      </c>
      <c r="S16" s="50">
        <f t="shared" si="11"/>
        <v>94389.3</v>
      </c>
      <c r="T16" s="50">
        <f t="shared" si="11"/>
        <v>29351.200000000001</v>
      </c>
      <c r="U16" s="50">
        <f t="shared" ref="U16" si="12">SUM(U18:U25)</f>
        <v>9616.4</v>
      </c>
      <c r="V16" s="62">
        <f t="shared" si="4"/>
        <v>2E-3</v>
      </c>
    </row>
    <row r="17" spans="1:22" ht="18.75">
      <c r="A17" s="42"/>
      <c r="B17" s="26" t="s">
        <v>15</v>
      </c>
      <c r="C17" s="27"/>
      <c r="D17" s="27"/>
      <c r="E17" s="27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62"/>
    </row>
    <row r="18" spans="1:22" ht="59.25" customHeight="1">
      <c r="A18" s="42"/>
      <c r="B18" s="30" t="s">
        <v>23</v>
      </c>
      <c r="C18" s="27">
        <v>813</v>
      </c>
      <c r="D18" s="29" t="s">
        <v>24</v>
      </c>
      <c r="E18" s="27" t="s">
        <v>167</v>
      </c>
      <c r="F18" s="50">
        <f t="shared" si="0"/>
        <v>4485.8999999999996</v>
      </c>
      <c r="G18" s="51">
        <v>129.5</v>
      </c>
      <c r="H18" s="51">
        <v>4185.3</v>
      </c>
      <c r="I18" s="51">
        <v>171.1</v>
      </c>
      <c r="J18" s="50">
        <f t="shared" ref="J18:J26" si="13">K18+L18+M18</f>
        <v>0</v>
      </c>
      <c r="K18" s="51"/>
      <c r="L18" s="51"/>
      <c r="M18" s="51"/>
      <c r="N18" s="50">
        <f t="shared" ref="N18:N26" si="14">O18+P18+Q18</f>
        <v>6331.4</v>
      </c>
      <c r="O18" s="51">
        <v>185.7</v>
      </c>
      <c r="P18" s="51">
        <v>6003.7</v>
      </c>
      <c r="Q18" s="51">
        <v>142</v>
      </c>
      <c r="R18" s="50">
        <f t="shared" ref="R18:R26" si="15">S18+T18+U18</f>
        <v>6191.1</v>
      </c>
      <c r="S18" s="51">
        <v>185.7</v>
      </c>
      <c r="T18" s="51">
        <v>6005.4</v>
      </c>
      <c r="U18" s="51"/>
      <c r="V18" s="63">
        <f t="shared" si="4"/>
        <v>0</v>
      </c>
    </row>
    <row r="19" spans="1:22" ht="39" customHeight="1">
      <c r="A19" s="42"/>
      <c r="B19" s="30" t="s">
        <v>135</v>
      </c>
      <c r="C19" s="27">
        <v>821</v>
      </c>
      <c r="D19" s="29" t="s">
        <v>19</v>
      </c>
      <c r="E19" s="27" t="s">
        <v>236</v>
      </c>
      <c r="F19" s="50">
        <f t="shared" si="0"/>
        <v>50000</v>
      </c>
      <c r="G19" s="51">
        <v>35000</v>
      </c>
      <c r="H19" s="51"/>
      <c r="I19" s="51">
        <v>15000</v>
      </c>
      <c r="J19" s="50">
        <f t="shared" si="13"/>
        <v>0</v>
      </c>
      <c r="K19" s="51"/>
      <c r="L19" s="51"/>
      <c r="M19" s="51"/>
      <c r="N19" s="50">
        <f t="shared" si="14"/>
        <v>0</v>
      </c>
      <c r="O19" s="51"/>
      <c r="P19" s="51"/>
      <c r="Q19" s="51"/>
      <c r="R19" s="50">
        <f t="shared" si="15"/>
        <v>0</v>
      </c>
      <c r="S19" s="51"/>
      <c r="T19" s="51"/>
      <c r="U19" s="51"/>
      <c r="V19" s="63">
        <f t="shared" si="4"/>
        <v>0</v>
      </c>
    </row>
    <row r="20" spans="1:22" ht="74.25" customHeight="1">
      <c r="A20" s="42"/>
      <c r="B20" s="30" t="s">
        <v>218</v>
      </c>
      <c r="C20" s="27">
        <v>813</v>
      </c>
      <c r="D20" s="29" t="s">
        <v>24</v>
      </c>
      <c r="E20" s="27" t="s">
        <v>217</v>
      </c>
      <c r="F20" s="50">
        <f t="shared" si="0"/>
        <v>46058.7</v>
      </c>
      <c r="G20" s="51">
        <v>45000</v>
      </c>
      <c r="H20" s="51"/>
      <c r="I20" s="51">
        <v>1058.7</v>
      </c>
      <c r="J20" s="50">
        <f t="shared" si="13"/>
        <v>0</v>
      </c>
      <c r="K20" s="51"/>
      <c r="L20" s="51"/>
      <c r="M20" s="51"/>
      <c r="N20" s="50">
        <f t="shared" si="14"/>
        <v>10447.6</v>
      </c>
      <c r="O20" s="51">
        <v>10000</v>
      </c>
      <c r="P20" s="51"/>
      <c r="Q20" s="51">
        <v>447.6</v>
      </c>
      <c r="R20" s="50">
        <f t="shared" si="15"/>
        <v>10447.6</v>
      </c>
      <c r="S20" s="51">
        <v>10000</v>
      </c>
      <c r="T20" s="51"/>
      <c r="U20" s="51">
        <v>447.6</v>
      </c>
      <c r="V20" s="63">
        <f t="shared" si="4"/>
        <v>0</v>
      </c>
    </row>
    <row r="21" spans="1:22" ht="147.75" customHeight="1">
      <c r="A21" s="42"/>
      <c r="B21" s="30" t="s">
        <v>25</v>
      </c>
      <c r="C21" s="27">
        <v>813</v>
      </c>
      <c r="D21" s="29" t="s">
        <v>24</v>
      </c>
      <c r="E21" s="27" t="s">
        <v>220</v>
      </c>
      <c r="F21" s="50">
        <f t="shared" si="0"/>
        <v>10974</v>
      </c>
      <c r="G21" s="51">
        <v>9000</v>
      </c>
      <c r="H21" s="51"/>
      <c r="I21" s="51">
        <v>1974</v>
      </c>
      <c r="J21" s="50">
        <f t="shared" si="13"/>
        <v>0</v>
      </c>
      <c r="K21" s="51"/>
      <c r="L21" s="51"/>
      <c r="M21" s="51"/>
      <c r="N21" s="50">
        <f t="shared" si="14"/>
        <v>10439</v>
      </c>
      <c r="O21" s="51">
        <v>9000</v>
      </c>
      <c r="P21" s="51"/>
      <c r="Q21" s="51">
        <v>1439</v>
      </c>
      <c r="R21" s="50">
        <f t="shared" si="15"/>
        <v>10439</v>
      </c>
      <c r="S21" s="51">
        <v>9000</v>
      </c>
      <c r="T21" s="51"/>
      <c r="U21" s="51">
        <v>1439</v>
      </c>
      <c r="V21" s="63">
        <f t="shared" si="4"/>
        <v>0</v>
      </c>
    </row>
    <row r="22" spans="1:22" ht="49.5">
      <c r="A22" s="42"/>
      <c r="B22" s="30" t="s">
        <v>26</v>
      </c>
      <c r="C22" s="27">
        <v>813</v>
      </c>
      <c r="D22" s="29" t="s">
        <v>24</v>
      </c>
      <c r="E22" s="27" t="s">
        <v>219</v>
      </c>
      <c r="F22" s="50">
        <f t="shared" si="0"/>
        <v>81095.8</v>
      </c>
      <c r="G22" s="51">
        <v>71646.899999999994</v>
      </c>
      <c r="H22" s="51"/>
      <c r="I22" s="51">
        <v>9448.9</v>
      </c>
      <c r="J22" s="50">
        <f t="shared" si="13"/>
        <v>644.70000000000005</v>
      </c>
      <c r="K22" s="51">
        <v>143.69999999999999</v>
      </c>
      <c r="L22" s="51"/>
      <c r="M22" s="51">
        <v>501</v>
      </c>
      <c r="N22" s="50">
        <f t="shared" si="14"/>
        <v>80686.5</v>
      </c>
      <c r="O22" s="51">
        <v>71646.899999999994</v>
      </c>
      <c r="P22" s="51"/>
      <c r="Q22" s="51">
        <v>9039.6</v>
      </c>
      <c r="R22" s="50">
        <f t="shared" si="15"/>
        <v>79036.600000000006</v>
      </c>
      <c r="S22" s="51">
        <v>71646.899999999994</v>
      </c>
      <c r="T22" s="51"/>
      <c r="U22" s="51">
        <v>7389.7</v>
      </c>
      <c r="V22" s="63">
        <f t="shared" si="4"/>
        <v>8.0000000000000002E-3</v>
      </c>
    </row>
    <row r="23" spans="1:22" ht="87.75" customHeight="1">
      <c r="A23" s="42"/>
      <c r="B23" s="30" t="s">
        <v>163</v>
      </c>
      <c r="C23" s="27">
        <v>813</v>
      </c>
      <c r="D23" s="29" t="s">
        <v>24</v>
      </c>
      <c r="E23" s="27" t="s">
        <v>164</v>
      </c>
      <c r="F23" s="50">
        <f t="shared" si="0"/>
        <v>7997.6</v>
      </c>
      <c r="G23" s="51">
        <v>3000</v>
      </c>
      <c r="H23" s="51">
        <v>4815.6000000000004</v>
      </c>
      <c r="I23" s="51">
        <v>182</v>
      </c>
      <c r="J23" s="50">
        <f t="shared" si="13"/>
        <v>0</v>
      </c>
      <c r="K23" s="51"/>
      <c r="L23" s="51"/>
      <c r="M23" s="51"/>
      <c r="N23" s="50">
        <f t="shared" si="14"/>
        <v>8525.5</v>
      </c>
      <c r="O23" s="51">
        <v>3000</v>
      </c>
      <c r="P23" s="51">
        <v>5345.8</v>
      </c>
      <c r="Q23" s="51">
        <v>179.7</v>
      </c>
      <c r="R23" s="50">
        <f t="shared" si="15"/>
        <v>8525.5</v>
      </c>
      <c r="S23" s="51">
        <v>3000</v>
      </c>
      <c r="T23" s="51">
        <v>5345.8</v>
      </c>
      <c r="U23" s="51">
        <v>179.7</v>
      </c>
      <c r="V23" s="63">
        <f t="shared" si="4"/>
        <v>0</v>
      </c>
    </row>
    <row r="24" spans="1:22" ht="75" customHeight="1">
      <c r="A24" s="42"/>
      <c r="B24" s="30" t="s">
        <v>165</v>
      </c>
      <c r="C24" s="27">
        <v>821</v>
      </c>
      <c r="D24" s="29" t="s">
        <v>19</v>
      </c>
      <c r="E24" s="27" t="s">
        <v>166</v>
      </c>
      <c r="F24" s="50">
        <f t="shared" si="0"/>
        <v>182771.5</v>
      </c>
      <c r="G24" s="51">
        <v>5478.5</v>
      </c>
      <c r="H24" s="51">
        <v>177137.6</v>
      </c>
      <c r="I24" s="51">
        <v>155.4</v>
      </c>
      <c r="J24" s="50">
        <f t="shared" si="13"/>
        <v>0</v>
      </c>
      <c r="K24" s="51"/>
      <c r="L24" s="51"/>
      <c r="M24" s="51"/>
      <c r="N24" s="50">
        <f t="shared" si="14"/>
        <v>75276.3</v>
      </c>
      <c r="O24" s="51">
        <v>2253.5</v>
      </c>
      <c r="P24" s="51">
        <v>72862.399999999994</v>
      </c>
      <c r="Q24" s="51">
        <v>160.4</v>
      </c>
      <c r="R24" s="50">
        <f t="shared" si="15"/>
        <v>160.4</v>
      </c>
      <c r="S24" s="51"/>
      <c r="T24" s="51"/>
      <c r="U24" s="51">
        <v>160.4</v>
      </c>
      <c r="V24" s="63">
        <f t="shared" si="4"/>
        <v>0</v>
      </c>
    </row>
    <row r="25" spans="1:22" ht="56.25" customHeight="1">
      <c r="A25" s="42"/>
      <c r="B25" s="30" t="s">
        <v>168</v>
      </c>
      <c r="C25" s="27">
        <v>813</v>
      </c>
      <c r="D25" s="29" t="s">
        <v>24</v>
      </c>
      <c r="E25" s="27" t="s">
        <v>169</v>
      </c>
      <c r="F25" s="50">
        <f t="shared" si="0"/>
        <v>45127</v>
      </c>
      <c r="G25" s="51">
        <v>1329.9</v>
      </c>
      <c r="H25" s="51">
        <v>43000</v>
      </c>
      <c r="I25" s="51">
        <v>797.1</v>
      </c>
      <c r="J25" s="50">
        <f t="shared" si="13"/>
        <v>0</v>
      </c>
      <c r="K25" s="51"/>
      <c r="L25" s="51"/>
      <c r="M25" s="51"/>
      <c r="N25" s="50">
        <f t="shared" si="14"/>
        <v>18556.7</v>
      </c>
      <c r="O25" s="51">
        <v>556.70000000000005</v>
      </c>
      <c r="P25" s="51">
        <v>18000</v>
      </c>
      <c r="Q25" s="51"/>
      <c r="R25" s="50">
        <f t="shared" si="15"/>
        <v>18556.7</v>
      </c>
      <c r="S25" s="51">
        <v>556.70000000000005</v>
      </c>
      <c r="T25" s="51">
        <v>18000</v>
      </c>
      <c r="U25" s="51"/>
      <c r="V25" s="63">
        <f t="shared" si="4"/>
        <v>0</v>
      </c>
    </row>
    <row r="26" spans="1:22" ht="33">
      <c r="A26" s="39" t="s">
        <v>27</v>
      </c>
      <c r="B26" s="15" t="s">
        <v>325</v>
      </c>
      <c r="C26" s="6" t="s">
        <v>12</v>
      </c>
      <c r="D26" s="6" t="s">
        <v>12</v>
      </c>
      <c r="E26" s="6" t="s">
        <v>12</v>
      </c>
      <c r="F26" s="50">
        <f t="shared" si="0"/>
        <v>1846578.5</v>
      </c>
      <c r="G26" s="50">
        <f>SUM(G28:G31)</f>
        <v>1006586.9</v>
      </c>
      <c r="H26" s="50">
        <f>SUM(H28:H31)</f>
        <v>836293.5</v>
      </c>
      <c r="I26" s="50">
        <f>SUM(I28:I31)</f>
        <v>3698.1</v>
      </c>
      <c r="J26" s="50">
        <f t="shared" si="13"/>
        <v>0</v>
      </c>
      <c r="K26" s="50">
        <f>SUM(K28:K31)</f>
        <v>0</v>
      </c>
      <c r="L26" s="50">
        <f>SUM(L28:L31)</f>
        <v>0</v>
      </c>
      <c r="M26" s="50">
        <f>SUM(M28:M31)</f>
        <v>0</v>
      </c>
      <c r="N26" s="52">
        <f t="shared" si="14"/>
        <v>16787</v>
      </c>
      <c r="O26" s="50">
        <f>SUM(O28:O31)</f>
        <v>503.6</v>
      </c>
      <c r="P26" s="50">
        <f>SUM(P28:P31)</f>
        <v>16283.4</v>
      </c>
      <c r="Q26" s="50">
        <f>SUM(Q28:Q31)</f>
        <v>0</v>
      </c>
      <c r="R26" s="52">
        <f t="shared" si="15"/>
        <v>9202</v>
      </c>
      <c r="S26" s="50">
        <f>SUM(S28:S31)</f>
        <v>276.10000000000002</v>
      </c>
      <c r="T26" s="50">
        <f>SUM(T28:T31)</f>
        <v>8925.9</v>
      </c>
      <c r="U26" s="50">
        <f>SUM(U28:U31)</f>
        <v>0</v>
      </c>
      <c r="V26" s="62">
        <f t="shared" si="4"/>
        <v>0</v>
      </c>
    </row>
    <row r="27" spans="1:22" ht="18.75">
      <c r="A27" s="36"/>
      <c r="B27" s="26" t="s">
        <v>15</v>
      </c>
      <c r="C27" s="27"/>
      <c r="D27" s="27"/>
      <c r="E27" s="27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62"/>
    </row>
    <row r="28" spans="1:22" ht="111.75" customHeight="1">
      <c r="A28" s="36"/>
      <c r="B28" s="30" t="s">
        <v>265</v>
      </c>
      <c r="C28" s="27">
        <v>815</v>
      </c>
      <c r="D28" s="29" t="s">
        <v>50</v>
      </c>
      <c r="E28" s="27" t="s">
        <v>264</v>
      </c>
      <c r="F28" s="50">
        <f t="shared" si="0"/>
        <v>76141.8</v>
      </c>
      <c r="G28" s="51">
        <v>72443.7</v>
      </c>
      <c r="H28" s="51"/>
      <c r="I28" s="51">
        <v>3698.1</v>
      </c>
      <c r="J28" s="50">
        <f t="shared" ref="J28:J32" si="16">K28+L28+M28</f>
        <v>0</v>
      </c>
      <c r="K28" s="51"/>
      <c r="L28" s="51"/>
      <c r="M28" s="51"/>
      <c r="N28" s="50">
        <f t="shared" ref="N28:N32" si="17">O28+P28+Q28</f>
        <v>0</v>
      </c>
      <c r="O28" s="51"/>
      <c r="P28" s="51"/>
      <c r="Q28" s="51"/>
      <c r="R28" s="50">
        <f t="shared" ref="R28:R32" si="18">S28+T28+U28</f>
        <v>0</v>
      </c>
      <c r="S28" s="51"/>
      <c r="T28" s="51"/>
      <c r="U28" s="51"/>
      <c r="V28" s="63">
        <f t="shared" si="4"/>
        <v>0</v>
      </c>
    </row>
    <row r="29" spans="1:22" ht="194.25" customHeight="1">
      <c r="A29" s="36"/>
      <c r="B29" s="30" t="s">
        <v>184</v>
      </c>
      <c r="C29" s="27">
        <v>815</v>
      </c>
      <c r="D29" s="29" t="s">
        <v>50</v>
      </c>
      <c r="E29" s="27" t="s">
        <v>185</v>
      </c>
      <c r="F29" s="50">
        <f t="shared" si="0"/>
        <v>24680</v>
      </c>
      <c r="G29" s="51">
        <v>740.4</v>
      </c>
      <c r="H29" s="51">
        <v>23939.599999999999</v>
      </c>
      <c r="I29" s="51"/>
      <c r="J29" s="50">
        <f t="shared" si="16"/>
        <v>0</v>
      </c>
      <c r="K29" s="51"/>
      <c r="L29" s="51"/>
      <c r="M29" s="51"/>
      <c r="N29" s="50">
        <f t="shared" si="17"/>
        <v>6787</v>
      </c>
      <c r="O29" s="51">
        <v>203.6</v>
      </c>
      <c r="P29" s="51">
        <v>6583.4</v>
      </c>
      <c r="Q29" s="51"/>
      <c r="R29" s="50">
        <f t="shared" si="18"/>
        <v>3702</v>
      </c>
      <c r="S29" s="51">
        <v>111.1</v>
      </c>
      <c r="T29" s="51">
        <v>3590.9</v>
      </c>
      <c r="U29" s="51"/>
      <c r="V29" s="63">
        <f t="shared" si="4"/>
        <v>0</v>
      </c>
    </row>
    <row r="30" spans="1:22" ht="89.25" customHeight="1">
      <c r="A30" s="36"/>
      <c r="B30" s="30" t="s">
        <v>28</v>
      </c>
      <c r="C30" s="27">
        <v>821</v>
      </c>
      <c r="D30" s="29" t="s">
        <v>19</v>
      </c>
      <c r="E30" s="27" t="s">
        <v>183</v>
      </c>
      <c r="F30" s="50">
        <f t="shared" si="0"/>
        <v>1735756.7</v>
      </c>
      <c r="G30" s="51">
        <v>933102.8</v>
      </c>
      <c r="H30" s="51">
        <v>802653.9</v>
      </c>
      <c r="I30" s="51"/>
      <c r="J30" s="50">
        <f t="shared" si="16"/>
        <v>0</v>
      </c>
      <c r="K30" s="51"/>
      <c r="L30" s="51"/>
      <c r="M30" s="51"/>
      <c r="N30" s="50">
        <f t="shared" si="17"/>
        <v>0</v>
      </c>
      <c r="O30" s="51"/>
      <c r="P30" s="51"/>
      <c r="Q30" s="51"/>
      <c r="R30" s="50">
        <f t="shared" si="18"/>
        <v>0</v>
      </c>
      <c r="S30" s="51"/>
      <c r="T30" s="51"/>
      <c r="U30" s="51"/>
      <c r="V30" s="63">
        <f t="shared" si="4"/>
        <v>0</v>
      </c>
    </row>
    <row r="31" spans="1:22" ht="33">
      <c r="A31" s="36"/>
      <c r="B31" s="30" t="s">
        <v>146</v>
      </c>
      <c r="C31" s="27">
        <v>839</v>
      </c>
      <c r="D31" s="29" t="s">
        <v>16</v>
      </c>
      <c r="E31" s="27" t="s">
        <v>283</v>
      </c>
      <c r="F31" s="50">
        <f t="shared" si="0"/>
        <v>10000</v>
      </c>
      <c r="G31" s="51">
        <v>300</v>
      </c>
      <c r="H31" s="51">
        <v>9700</v>
      </c>
      <c r="I31" s="51"/>
      <c r="J31" s="50">
        <f t="shared" si="16"/>
        <v>0</v>
      </c>
      <c r="K31" s="51"/>
      <c r="L31" s="51"/>
      <c r="M31" s="51"/>
      <c r="N31" s="50">
        <f t="shared" si="17"/>
        <v>10000</v>
      </c>
      <c r="O31" s="51">
        <v>300</v>
      </c>
      <c r="P31" s="51">
        <v>9700</v>
      </c>
      <c r="Q31" s="51"/>
      <c r="R31" s="50">
        <f t="shared" si="18"/>
        <v>5500</v>
      </c>
      <c r="S31" s="51">
        <v>165</v>
      </c>
      <c r="T31" s="51">
        <v>5335</v>
      </c>
      <c r="U31" s="51"/>
      <c r="V31" s="63">
        <f t="shared" si="4"/>
        <v>0</v>
      </c>
    </row>
    <row r="32" spans="1:22" ht="33">
      <c r="A32" s="39" t="s">
        <v>29</v>
      </c>
      <c r="B32" s="15" t="s">
        <v>30</v>
      </c>
      <c r="C32" s="6" t="s">
        <v>12</v>
      </c>
      <c r="D32" s="6" t="s">
        <v>12</v>
      </c>
      <c r="E32" s="6" t="s">
        <v>12</v>
      </c>
      <c r="F32" s="50">
        <f t="shared" si="0"/>
        <v>1774696.8</v>
      </c>
      <c r="G32" s="50">
        <f t="shared" ref="G32:H32" si="19">SUM(G34:G36)</f>
        <v>532407.19999999995</v>
      </c>
      <c r="H32" s="50">
        <f t="shared" si="19"/>
        <v>1242289.6000000001</v>
      </c>
      <c r="I32" s="50">
        <f t="shared" ref="I32" si="20">SUM(I34:I36)</f>
        <v>0</v>
      </c>
      <c r="J32" s="50">
        <f t="shared" si="16"/>
        <v>158025.60000000001</v>
      </c>
      <c r="K32" s="50">
        <f t="shared" ref="K32:M32" si="21">SUM(K34:K36)</f>
        <v>44420.4</v>
      </c>
      <c r="L32" s="50">
        <f t="shared" si="21"/>
        <v>113605.2</v>
      </c>
      <c r="M32" s="50">
        <f t="shared" si="21"/>
        <v>0</v>
      </c>
      <c r="N32" s="52">
        <f t="shared" si="17"/>
        <v>2035919.6</v>
      </c>
      <c r="O32" s="50">
        <f t="shared" ref="O32:T32" si="22">SUM(O34:O36)</f>
        <v>295666.5</v>
      </c>
      <c r="P32" s="50">
        <f t="shared" si="22"/>
        <v>1740253.1</v>
      </c>
      <c r="Q32" s="50">
        <f t="shared" si="22"/>
        <v>0</v>
      </c>
      <c r="R32" s="52">
        <f t="shared" si="18"/>
        <v>1844687.5</v>
      </c>
      <c r="S32" s="50">
        <f t="shared" si="22"/>
        <v>103881.2</v>
      </c>
      <c r="T32" s="50">
        <f t="shared" si="22"/>
        <v>1740806.3</v>
      </c>
      <c r="U32" s="50">
        <f t="shared" ref="U32" si="23">SUM(U34:U36)</f>
        <v>0</v>
      </c>
      <c r="V32" s="62">
        <f t="shared" si="4"/>
        <v>8.8999999999999996E-2</v>
      </c>
    </row>
    <row r="33" spans="1:22" ht="18.75">
      <c r="A33" s="36"/>
      <c r="B33" s="26" t="s">
        <v>15</v>
      </c>
      <c r="C33" s="27"/>
      <c r="D33" s="29"/>
      <c r="E33" s="27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62"/>
    </row>
    <row r="34" spans="1:22" ht="33">
      <c r="A34" s="36"/>
      <c r="B34" s="30" t="s">
        <v>31</v>
      </c>
      <c r="C34" s="27">
        <v>809</v>
      </c>
      <c r="D34" s="29" t="s">
        <v>20</v>
      </c>
      <c r="E34" s="27" t="s">
        <v>194</v>
      </c>
      <c r="F34" s="50">
        <f t="shared" si="0"/>
        <v>1025023.9</v>
      </c>
      <c r="G34" s="51"/>
      <c r="H34" s="51">
        <v>1025023.9</v>
      </c>
      <c r="I34" s="51"/>
      <c r="J34" s="50">
        <f t="shared" ref="J34:J36" si="24">K34+L34+M34</f>
        <v>97011</v>
      </c>
      <c r="K34" s="51"/>
      <c r="L34" s="51">
        <v>97011</v>
      </c>
      <c r="M34" s="51"/>
      <c r="N34" s="50">
        <f t="shared" ref="N34:N36" si="25">O34+P34+Q34</f>
        <v>1036285.9</v>
      </c>
      <c r="O34" s="51"/>
      <c r="P34" s="51">
        <v>1036285.9</v>
      </c>
      <c r="Q34" s="51"/>
      <c r="R34" s="50">
        <f t="shared" ref="R34:R36" si="26">S34+T34+U34</f>
        <v>1045601.6</v>
      </c>
      <c r="S34" s="51"/>
      <c r="T34" s="51">
        <v>1045601.6</v>
      </c>
      <c r="U34" s="51"/>
      <c r="V34" s="63">
        <f t="shared" si="4"/>
        <v>9.5000000000000001E-2</v>
      </c>
    </row>
    <row r="35" spans="1:22" ht="75" customHeight="1">
      <c r="A35" s="36"/>
      <c r="B35" s="30" t="s">
        <v>301</v>
      </c>
      <c r="C35" s="27">
        <v>809</v>
      </c>
      <c r="D35" s="29" t="s">
        <v>20</v>
      </c>
      <c r="E35" s="27" t="s">
        <v>215</v>
      </c>
      <c r="F35" s="50">
        <f t="shared" si="0"/>
        <v>487907</v>
      </c>
      <c r="G35" s="51">
        <v>487907</v>
      </c>
      <c r="H35" s="51"/>
      <c r="I35" s="51"/>
      <c r="J35" s="50">
        <f t="shared" si="24"/>
        <v>41021.599999999999</v>
      </c>
      <c r="K35" s="51">
        <v>41021.599999999999</v>
      </c>
      <c r="L35" s="51"/>
      <c r="M35" s="51"/>
      <c r="N35" s="50">
        <f t="shared" si="25"/>
        <v>190476</v>
      </c>
      <c r="O35" s="51">
        <v>190476</v>
      </c>
      <c r="P35" s="51"/>
      <c r="Q35" s="51"/>
      <c r="R35" s="50">
        <f t="shared" si="26"/>
        <v>0</v>
      </c>
      <c r="S35" s="51"/>
      <c r="T35" s="51"/>
      <c r="U35" s="51"/>
      <c r="V35" s="63">
        <f t="shared" si="4"/>
        <v>8.4000000000000005E-2</v>
      </c>
    </row>
    <row r="36" spans="1:22" ht="75" customHeight="1">
      <c r="A36" s="36"/>
      <c r="B36" s="30" t="s">
        <v>32</v>
      </c>
      <c r="C36" s="27">
        <v>809</v>
      </c>
      <c r="D36" s="29" t="s">
        <v>20</v>
      </c>
      <c r="E36" s="27" t="s">
        <v>193</v>
      </c>
      <c r="F36" s="50">
        <f t="shared" si="0"/>
        <v>261765.9</v>
      </c>
      <c r="G36" s="51">
        <v>44500.2</v>
      </c>
      <c r="H36" s="51">
        <v>217265.7</v>
      </c>
      <c r="I36" s="51"/>
      <c r="J36" s="50">
        <f t="shared" si="24"/>
        <v>19993</v>
      </c>
      <c r="K36" s="51">
        <v>3398.8</v>
      </c>
      <c r="L36" s="51">
        <v>16594.2</v>
      </c>
      <c r="M36" s="51"/>
      <c r="N36" s="50">
        <f t="shared" si="25"/>
        <v>809157.7</v>
      </c>
      <c r="O36" s="51">
        <v>105190.5</v>
      </c>
      <c r="P36" s="51">
        <v>703967.2</v>
      </c>
      <c r="Q36" s="51"/>
      <c r="R36" s="50">
        <f t="shared" si="26"/>
        <v>799085.9</v>
      </c>
      <c r="S36" s="51">
        <v>103881.2</v>
      </c>
      <c r="T36" s="51">
        <v>695204.7</v>
      </c>
      <c r="U36" s="51"/>
      <c r="V36" s="63">
        <f t="shared" si="4"/>
        <v>7.5999999999999998E-2</v>
      </c>
    </row>
    <row r="37" spans="1:22" ht="18.75">
      <c r="A37" s="43" t="s">
        <v>33</v>
      </c>
      <c r="B37" s="56" t="s">
        <v>34</v>
      </c>
      <c r="C37" s="1" t="s">
        <v>12</v>
      </c>
      <c r="D37" s="1" t="s">
        <v>12</v>
      </c>
      <c r="E37" s="1" t="s">
        <v>12</v>
      </c>
      <c r="F37" s="49">
        <f t="shared" si="0"/>
        <v>3108353.6</v>
      </c>
      <c r="G37" s="49">
        <f>G38+G43+G47+G50</f>
        <v>645250.1</v>
      </c>
      <c r="H37" s="49">
        <f>H38+H43+H47+H50</f>
        <v>2463103.5</v>
      </c>
      <c r="I37" s="49">
        <f>I38+I43+I47+I50</f>
        <v>0</v>
      </c>
      <c r="J37" s="49">
        <f t="shared" ref="J37:J38" si="27">K37+L37+M37</f>
        <v>0</v>
      </c>
      <c r="K37" s="49">
        <f>K38+K43+K47+K50</f>
        <v>0</v>
      </c>
      <c r="L37" s="49">
        <f>L38+L43+L47+L50</f>
        <v>0</v>
      </c>
      <c r="M37" s="49">
        <f>M38+M43+M47+M50</f>
        <v>0</v>
      </c>
      <c r="N37" s="49">
        <f t="shared" ref="N37:N38" si="28">O37+P37+Q37</f>
        <v>624926.4</v>
      </c>
      <c r="O37" s="49">
        <f>O38+O43+O47+O50</f>
        <v>145833.79999999999</v>
      </c>
      <c r="P37" s="49">
        <f>P38+P43+P47+P50</f>
        <v>479092.6</v>
      </c>
      <c r="Q37" s="49">
        <f>Q38+Q43+Q47+Q50</f>
        <v>0</v>
      </c>
      <c r="R37" s="49">
        <f t="shared" ref="R37:R38" si="29">S37+T37+U37</f>
        <v>417127</v>
      </c>
      <c r="S37" s="49">
        <f>S38+S43+S47+S50</f>
        <v>158561.29999999999</v>
      </c>
      <c r="T37" s="49">
        <f>T38+T43+T47+T50</f>
        <v>258565.7</v>
      </c>
      <c r="U37" s="49">
        <f>U38+U43+U47+U50</f>
        <v>0</v>
      </c>
      <c r="V37" s="61">
        <f t="shared" si="4"/>
        <v>0</v>
      </c>
    </row>
    <row r="38" spans="1:22" ht="49.5">
      <c r="A38" s="36" t="s">
        <v>35</v>
      </c>
      <c r="B38" s="55" t="s">
        <v>36</v>
      </c>
      <c r="C38" s="25" t="s">
        <v>12</v>
      </c>
      <c r="D38" s="25" t="s">
        <v>12</v>
      </c>
      <c r="E38" s="25" t="s">
        <v>12</v>
      </c>
      <c r="F38" s="50">
        <f t="shared" si="0"/>
        <v>290709.5</v>
      </c>
      <c r="G38" s="50">
        <f>SUM(G40:G42)</f>
        <v>126963</v>
      </c>
      <c r="H38" s="50">
        <f>SUM(H40:H42)</f>
        <v>163746.5</v>
      </c>
      <c r="I38" s="50">
        <f>SUM(I40:I42)</f>
        <v>0</v>
      </c>
      <c r="J38" s="50">
        <f t="shared" si="27"/>
        <v>0</v>
      </c>
      <c r="K38" s="50">
        <f>SUM(K40:K42)</f>
        <v>0</v>
      </c>
      <c r="L38" s="50">
        <f>SUM(L40:L42)</f>
        <v>0</v>
      </c>
      <c r="M38" s="50">
        <f>SUM(M40:M42)</f>
        <v>0</v>
      </c>
      <c r="N38" s="50">
        <f t="shared" si="28"/>
        <v>226690.3</v>
      </c>
      <c r="O38" s="50">
        <f>SUM(O40:O42)</f>
        <v>126625.1</v>
      </c>
      <c r="P38" s="50">
        <f>SUM(P40:P42)</f>
        <v>100065.2</v>
      </c>
      <c r="Q38" s="50">
        <f>SUM(Q40:Q42)</f>
        <v>0</v>
      </c>
      <c r="R38" s="50">
        <f t="shared" si="29"/>
        <v>226690.3</v>
      </c>
      <c r="S38" s="50">
        <f>SUM(S40:S42)</f>
        <v>139352.6</v>
      </c>
      <c r="T38" s="50">
        <f>SUM(T40:T42)</f>
        <v>87337.7</v>
      </c>
      <c r="U38" s="50">
        <f>SUM(U40:U42)</f>
        <v>0</v>
      </c>
      <c r="V38" s="62">
        <f t="shared" si="4"/>
        <v>0</v>
      </c>
    </row>
    <row r="39" spans="1:22" ht="18.75">
      <c r="A39" s="42"/>
      <c r="B39" s="26" t="s">
        <v>15</v>
      </c>
      <c r="C39" s="27"/>
      <c r="D39" s="27"/>
      <c r="E39" s="27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62"/>
    </row>
    <row r="40" spans="1:22" ht="36.75" customHeight="1">
      <c r="A40" s="42"/>
      <c r="B40" s="30" t="s">
        <v>37</v>
      </c>
      <c r="C40" s="27">
        <v>811</v>
      </c>
      <c r="D40" s="29" t="s">
        <v>17</v>
      </c>
      <c r="E40" s="27" t="s">
        <v>216</v>
      </c>
      <c r="F40" s="50">
        <f t="shared" si="0"/>
        <v>40390.300000000003</v>
      </c>
      <c r="G40" s="51">
        <v>40390.300000000003</v>
      </c>
      <c r="H40" s="51"/>
      <c r="I40" s="51"/>
      <c r="J40" s="50">
        <f t="shared" ref="J40:J43" si="30">K40+L40+M40</f>
        <v>0</v>
      </c>
      <c r="K40" s="51"/>
      <c r="L40" s="51"/>
      <c r="M40" s="51"/>
      <c r="N40" s="50">
        <f t="shared" ref="N40:N43" si="31">O40+P40+Q40</f>
        <v>28690.3</v>
      </c>
      <c r="O40" s="51">
        <v>28690.3</v>
      </c>
      <c r="P40" s="51"/>
      <c r="Q40" s="51"/>
      <c r="R40" s="50">
        <f t="shared" ref="R40:R43" si="32">S40+T40+U40</f>
        <v>28690.3</v>
      </c>
      <c r="S40" s="51">
        <v>28690.3</v>
      </c>
      <c r="T40" s="51"/>
      <c r="U40" s="51"/>
      <c r="V40" s="63">
        <f t="shared" si="4"/>
        <v>0</v>
      </c>
    </row>
    <row r="41" spans="1:22" ht="69.75" customHeight="1">
      <c r="A41" s="42"/>
      <c r="B41" s="30" t="s">
        <v>317</v>
      </c>
      <c r="C41" s="27">
        <v>811</v>
      </c>
      <c r="D41" s="29" t="s">
        <v>17</v>
      </c>
      <c r="E41" s="27" t="s">
        <v>155</v>
      </c>
      <c r="F41" s="50">
        <f t="shared" si="0"/>
        <v>178000</v>
      </c>
      <c r="G41" s="51">
        <v>86572.7</v>
      </c>
      <c r="H41" s="51">
        <v>91427.3</v>
      </c>
      <c r="I41" s="51"/>
      <c r="J41" s="50">
        <f t="shared" si="30"/>
        <v>0</v>
      </c>
      <c r="K41" s="51"/>
      <c r="L41" s="51"/>
      <c r="M41" s="51"/>
      <c r="N41" s="50">
        <f t="shared" si="31"/>
        <v>198000</v>
      </c>
      <c r="O41" s="51">
        <v>97934.8</v>
      </c>
      <c r="P41" s="51">
        <v>100065.2</v>
      </c>
      <c r="Q41" s="51"/>
      <c r="R41" s="50">
        <f t="shared" si="32"/>
        <v>198000</v>
      </c>
      <c r="S41" s="51">
        <v>110662.3</v>
      </c>
      <c r="T41" s="51">
        <v>87337.7</v>
      </c>
      <c r="U41" s="51"/>
      <c r="V41" s="63">
        <f t="shared" si="4"/>
        <v>0</v>
      </c>
    </row>
    <row r="42" spans="1:22" ht="82.5">
      <c r="A42" s="42"/>
      <c r="B42" s="30" t="s">
        <v>153</v>
      </c>
      <c r="C42" s="27">
        <v>811</v>
      </c>
      <c r="D42" s="29" t="s">
        <v>17</v>
      </c>
      <c r="E42" s="27" t="s">
        <v>154</v>
      </c>
      <c r="F42" s="50">
        <f t="shared" ref="F42:F86" si="33">G42+H42+I42</f>
        <v>72319.199999999997</v>
      </c>
      <c r="G42" s="51"/>
      <c r="H42" s="51">
        <v>72319.199999999997</v>
      </c>
      <c r="I42" s="51"/>
      <c r="J42" s="50">
        <f t="shared" si="30"/>
        <v>0</v>
      </c>
      <c r="K42" s="51"/>
      <c r="L42" s="51"/>
      <c r="M42" s="51"/>
      <c r="N42" s="50">
        <f t="shared" si="31"/>
        <v>0</v>
      </c>
      <c r="O42" s="51"/>
      <c r="P42" s="51"/>
      <c r="Q42" s="51"/>
      <c r="R42" s="50">
        <f t="shared" si="32"/>
        <v>0</v>
      </c>
      <c r="S42" s="51"/>
      <c r="T42" s="51"/>
      <c r="U42" s="51"/>
      <c r="V42" s="63">
        <f t="shared" ref="V42:V86" si="34">J42/F42</f>
        <v>0</v>
      </c>
    </row>
    <row r="43" spans="1:22" ht="33">
      <c r="A43" s="36" t="s">
        <v>38</v>
      </c>
      <c r="B43" s="24" t="s">
        <v>39</v>
      </c>
      <c r="C43" s="25" t="s">
        <v>12</v>
      </c>
      <c r="D43" s="25" t="s">
        <v>12</v>
      </c>
      <c r="E43" s="25" t="s">
        <v>12</v>
      </c>
      <c r="F43" s="50">
        <f t="shared" si="33"/>
        <v>120753.5</v>
      </c>
      <c r="G43" s="50">
        <f>SUM(G45:G46)</f>
        <v>1418.7</v>
      </c>
      <c r="H43" s="50">
        <f>SUM(H45:H46)</f>
        <v>119334.8</v>
      </c>
      <c r="I43" s="50">
        <f>SUM(I45:I46)</f>
        <v>0</v>
      </c>
      <c r="J43" s="50">
        <f t="shared" si="30"/>
        <v>0</v>
      </c>
      <c r="K43" s="50">
        <f>SUM(K45:K46)</f>
        <v>0</v>
      </c>
      <c r="L43" s="50">
        <f>SUM(L45:L46)</f>
        <v>0</v>
      </c>
      <c r="M43" s="50">
        <f>SUM(M45:M46)</f>
        <v>0</v>
      </c>
      <c r="N43" s="50">
        <f t="shared" si="31"/>
        <v>165592.4</v>
      </c>
      <c r="O43" s="50">
        <f>SUM(O45:O46)</f>
        <v>1418.7</v>
      </c>
      <c r="P43" s="50">
        <f>SUM(P45:P46)</f>
        <v>164173.70000000001</v>
      </c>
      <c r="Q43" s="50">
        <f>SUM(Q45:Q46)</f>
        <v>0</v>
      </c>
      <c r="R43" s="50">
        <f t="shared" si="32"/>
        <v>111539.7</v>
      </c>
      <c r="S43" s="50">
        <f>SUM(S45:S46)</f>
        <v>1418.7</v>
      </c>
      <c r="T43" s="50">
        <f>SUM(T45:T46)</f>
        <v>110121</v>
      </c>
      <c r="U43" s="50">
        <f>SUM(U45:U46)</f>
        <v>0</v>
      </c>
      <c r="V43" s="62">
        <f t="shared" si="34"/>
        <v>0</v>
      </c>
    </row>
    <row r="44" spans="1:22" ht="18.75">
      <c r="A44" s="42"/>
      <c r="B44" s="26" t="s">
        <v>15</v>
      </c>
      <c r="C44" s="27"/>
      <c r="D44" s="27"/>
      <c r="E44" s="27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62"/>
    </row>
    <row r="45" spans="1:22" s="9" customFormat="1" ht="49.5">
      <c r="A45" s="44"/>
      <c r="B45" s="33" t="s">
        <v>40</v>
      </c>
      <c r="C45" s="34">
        <v>811</v>
      </c>
      <c r="D45" s="35" t="s">
        <v>17</v>
      </c>
      <c r="E45" s="34" t="s">
        <v>156</v>
      </c>
      <c r="F45" s="54">
        <f t="shared" si="33"/>
        <v>73465.899999999994</v>
      </c>
      <c r="G45" s="53"/>
      <c r="H45" s="53">
        <v>73465.899999999994</v>
      </c>
      <c r="I45" s="53"/>
      <c r="J45" s="54">
        <f t="shared" ref="J45:J46" si="35">K45+L45+M45</f>
        <v>0</v>
      </c>
      <c r="K45" s="53"/>
      <c r="L45" s="53"/>
      <c r="M45" s="53"/>
      <c r="N45" s="50">
        <f t="shared" ref="N45:N46" si="36">O45+P45+Q45</f>
        <v>118304.8</v>
      </c>
      <c r="O45" s="53"/>
      <c r="P45" s="53">
        <v>118304.8</v>
      </c>
      <c r="Q45" s="53"/>
      <c r="R45" s="50">
        <f t="shared" ref="R45:R46" si="37">S45+T45+U45</f>
        <v>64252.1</v>
      </c>
      <c r="S45" s="53"/>
      <c r="T45" s="53">
        <v>64252.1</v>
      </c>
      <c r="U45" s="53"/>
      <c r="V45" s="64">
        <f t="shared" si="34"/>
        <v>0</v>
      </c>
    </row>
    <row r="46" spans="1:22" s="9" customFormat="1" ht="81" customHeight="1">
      <c r="A46" s="44"/>
      <c r="B46" s="33" t="s">
        <v>158</v>
      </c>
      <c r="C46" s="34">
        <v>811</v>
      </c>
      <c r="D46" s="35" t="s">
        <v>17</v>
      </c>
      <c r="E46" s="34" t="s">
        <v>157</v>
      </c>
      <c r="F46" s="54">
        <f t="shared" si="33"/>
        <v>47287.6</v>
      </c>
      <c r="G46" s="53">
        <v>1418.7</v>
      </c>
      <c r="H46" s="53">
        <v>45868.9</v>
      </c>
      <c r="I46" s="53"/>
      <c r="J46" s="54">
        <f t="shared" si="35"/>
        <v>0</v>
      </c>
      <c r="K46" s="53"/>
      <c r="L46" s="53"/>
      <c r="M46" s="53"/>
      <c r="N46" s="50">
        <f t="shared" si="36"/>
        <v>47287.6</v>
      </c>
      <c r="O46" s="53">
        <v>1418.7</v>
      </c>
      <c r="P46" s="53">
        <v>45868.9</v>
      </c>
      <c r="Q46" s="53"/>
      <c r="R46" s="50">
        <f t="shared" si="37"/>
        <v>47287.6</v>
      </c>
      <c r="S46" s="53">
        <v>1418.7</v>
      </c>
      <c r="T46" s="53">
        <v>45868.9</v>
      </c>
      <c r="U46" s="53"/>
      <c r="V46" s="64">
        <f t="shared" si="34"/>
        <v>0</v>
      </c>
    </row>
    <row r="47" spans="1:22" s="45" customFormat="1" ht="82.5">
      <c r="A47" s="36" t="s">
        <v>41</v>
      </c>
      <c r="B47" s="24" t="s">
        <v>43</v>
      </c>
      <c r="C47" s="25" t="s">
        <v>12</v>
      </c>
      <c r="D47" s="25" t="s">
        <v>12</v>
      </c>
      <c r="E47" s="25" t="s">
        <v>12</v>
      </c>
      <c r="F47" s="50">
        <f t="shared" si="33"/>
        <v>113284.6</v>
      </c>
      <c r="G47" s="50">
        <f>SUM(G49:G49)</f>
        <v>17790</v>
      </c>
      <c r="H47" s="50">
        <f>SUM(H49:H49)</f>
        <v>95494.6</v>
      </c>
      <c r="I47" s="50">
        <f>SUM(I49:I49)</f>
        <v>0</v>
      </c>
      <c r="J47" s="50">
        <f t="shared" ref="J47" si="38">K47+L47+M47</f>
        <v>0</v>
      </c>
      <c r="K47" s="50">
        <f>SUM(K49:K49)</f>
        <v>0</v>
      </c>
      <c r="L47" s="50">
        <f>SUM(L49:L49)</f>
        <v>0</v>
      </c>
      <c r="M47" s="50">
        <f>SUM(M49:M49)</f>
        <v>0</v>
      </c>
      <c r="N47" s="50">
        <f t="shared" ref="N47" si="39">O47+P47+Q47</f>
        <v>29782.5</v>
      </c>
      <c r="O47" s="50">
        <f>SUM(O49:O49)</f>
        <v>17790</v>
      </c>
      <c r="P47" s="50">
        <f>SUM(P49:P49)</f>
        <v>11992.5</v>
      </c>
      <c r="Q47" s="50">
        <f>SUM(Q49:Q49)</f>
        <v>0</v>
      </c>
      <c r="R47" s="50">
        <f t="shared" ref="R47" si="40">S47+T47+U47</f>
        <v>26148.3</v>
      </c>
      <c r="S47" s="50">
        <f>SUM(S49:S49)</f>
        <v>17790</v>
      </c>
      <c r="T47" s="50">
        <f>SUM(T49:T49)</f>
        <v>8358.2999999999993</v>
      </c>
      <c r="U47" s="50">
        <f>SUM(U49:U49)</f>
        <v>0</v>
      </c>
      <c r="V47" s="62">
        <f t="shared" si="34"/>
        <v>0</v>
      </c>
    </row>
    <row r="48" spans="1:22" ht="18.75">
      <c r="A48" s="42"/>
      <c r="B48" s="26" t="s">
        <v>15</v>
      </c>
      <c r="C48" s="27"/>
      <c r="D48" s="27"/>
      <c r="E48" s="27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62"/>
    </row>
    <row r="49" spans="1:22" ht="66">
      <c r="A49" s="42"/>
      <c r="B49" s="30" t="s">
        <v>44</v>
      </c>
      <c r="C49" s="27">
        <v>811</v>
      </c>
      <c r="D49" s="29" t="s">
        <v>17</v>
      </c>
      <c r="E49" s="27" t="s">
        <v>162</v>
      </c>
      <c r="F49" s="50">
        <f t="shared" si="33"/>
        <v>113284.6</v>
      </c>
      <c r="G49" s="51">
        <v>17790</v>
      </c>
      <c r="H49" s="51">
        <v>95494.6</v>
      </c>
      <c r="I49" s="51"/>
      <c r="J49" s="50">
        <f t="shared" ref="J49:J50" si="41">K49+L49+M49</f>
        <v>0</v>
      </c>
      <c r="K49" s="51"/>
      <c r="L49" s="51"/>
      <c r="M49" s="51"/>
      <c r="N49" s="50">
        <f t="shared" ref="N49:N50" si="42">O49+P49+Q49</f>
        <v>29782.5</v>
      </c>
      <c r="O49" s="51">
        <v>17790</v>
      </c>
      <c r="P49" s="51">
        <v>11992.5</v>
      </c>
      <c r="Q49" s="51"/>
      <c r="R49" s="50">
        <f t="shared" ref="R49:R50" si="43">S49+T49+U49</f>
        <v>26148.3</v>
      </c>
      <c r="S49" s="51">
        <v>17790</v>
      </c>
      <c r="T49" s="51">
        <v>8358.2999999999993</v>
      </c>
      <c r="U49" s="51"/>
      <c r="V49" s="63">
        <f t="shared" si="34"/>
        <v>0</v>
      </c>
    </row>
    <row r="50" spans="1:22" s="45" customFormat="1" ht="33">
      <c r="A50" s="31" t="s">
        <v>42</v>
      </c>
      <c r="B50" s="24" t="s">
        <v>45</v>
      </c>
      <c r="C50" s="25" t="s">
        <v>12</v>
      </c>
      <c r="D50" s="25" t="s">
        <v>12</v>
      </c>
      <c r="E50" s="25" t="s">
        <v>12</v>
      </c>
      <c r="F50" s="50">
        <f t="shared" si="33"/>
        <v>2583606</v>
      </c>
      <c r="G50" s="50">
        <f t="shared" ref="G50:H50" si="44">SUM(G52:G54)</f>
        <v>499078.40000000002</v>
      </c>
      <c r="H50" s="50">
        <f t="shared" si="44"/>
        <v>2084527.6</v>
      </c>
      <c r="I50" s="50">
        <f t="shared" ref="I50" si="45">SUM(I52:I54)</f>
        <v>0</v>
      </c>
      <c r="J50" s="50">
        <f t="shared" si="41"/>
        <v>0</v>
      </c>
      <c r="K50" s="50">
        <f t="shared" ref="K50:M50" si="46">SUM(K52:K54)</f>
        <v>0</v>
      </c>
      <c r="L50" s="50">
        <f t="shared" si="46"/>
        <v>0</v>
      </c>
      <c r="M50" s="50">
        <f t="shared" si="46"/>
        <v>0</v>
      </c>
      <c r="N50" s="50">
        <f t="shared" si="42"/>
        <v>202861.2</v>
      </c>
      <c r="O50" s="50">
        <f t="shared" ref="O50:T50" si="47">SUM(O52:O54)</f>
        <v>0</v>
      </c>
      <c r="P50" s="50">
        <f t="shared" si="47"/>
        <v>202861.2</v>
      </c>
      <c r="Q50" s="50">
        <f t="shared" si="47"/>
        <v>0</v>
      </c>
      <c r="R50" s="50">
        <f t="shared" si="43"/>
        <v>52748.7</v>
      </c>
      <c r="S50" s="50">
        <f t="shared" si="47"/>
        <v>0</v>
      </c>
      <c r="T50" s="50">
        <f t="shared" si="47"/>
        <v>52748.7</v>
      </c>
      <c r="U50" s="50">
        <f t="shared" ref="U50" si="48">SUM(U52:U54)</f>
        <v>0</v>
      </c>
      <c r="V50" s="62">
        <f t="shared" si="34"/>
        <v>0</v>
      </c>
    </row>
    <row r="51" spans="1:22" ht="18.75">
      <c r="A51" s="40"/>
      <c r="B51" s="16" t="s">
        <v>15</v>
      </c>
      <c r="C51" s="7"/>
      <c r="D51" s="7"/>
      <c r="E51" s="7"/>
      <c r="F51" s="50"/>
      <c r="G51" s="50"/>
      <c r="H51" s="50"/>
      <c r="I51" s="50"/>
      <c r="J51" s="50"/>
      <c r="K51" s="50"/>
      <c r="L51" s="50"/>
      <c r="M51" s="50"/>
      <c r="N51" s="52"/>
      <c r="O51" s="50"/>
      <c r="P51" s="50"/>
      <c r="Q51" s="50"/>
      <c r="R51" s="52"/>
      <c r="S51" s="50"/>
      <c r="T51" s="50"/>
      <c r="U51" s="50"/>
      <c r="V51" s="62"/>
    </row>
    <row r="52" spans="1:22" ht="56.25" customHeight="1">
      <c r="A52" s="39"/>
      <c r="B52" s="17" t="s">
        <v>159</v>
      </c>
      <c r="C52" s="7">
        <v>811</v>
      </c>
      <c r="D52" s="8" t="s">
        <v>17</v>
      </c>
      <c r="E52" s="7" t="s">
        <v>160</v>
      </c>
      <c r="F52" s="50">
        <f t="shared" si="33"/>
        <v>169555.6</v>
      </c>
      <c r="G52" s="51"/>
      <c r="H52" s="51">
        <v>169555.6</v>
      </c>
      <c r="I52" s="51"/>
      <c r="J52" s="50">
        <f t="shared" ref="J52:J56" si="49">K52+L52+M52</f>
        <v>0</v>
      </c>
      <c r="K52" s="51"/>
      <c r="L52" s="51"/>
      <c r="M52" s="51"/>
      <c r="N52" s="52">
        <f t="shared" ref="N52:N56" si="50">O52+P52+Q52</f>
        <v>202861.2</v>
      </c>
      <c r="O52" s="51"/>
      <c r="P52" s="51">
        <v>202861.2</v>
      </c>
      <c r="Q52" s="51"/>
      <c r="R52" s="52">
        <f t="shared" ref="R52:R56" si="51">S52+T52+U52</f>
        <v>52748.7</v>
      </c>
      <c r="S52" s="51"/>
      <c r="T52" s="51">
        <v>52748.7</v>
      </c>
      <c r="U52" s="51"/>
      <c r="V52" s="63">
        <f t="shared" si="34"/>
        <v>0</v>
      </c>
    </row>
    <row r="53" spans="1:22" ht="75.75" customHeight="1">
      <c r="A53" s="39"/>
      <c r="B53" s="17" t="s">
        <v>244</v>
      </c>
      <c r="C53" s="7">
        <v>821</v>
      </c>
      <c r="D53" s="8" t="s">
        <v>19</v>
      </c>
      <c r="E53" s="7" t="s">
        <v>161</v>
      </c>
      <c r="F53" s="50">
        <f t="shared" si="33"/>
        <v>2413943.2000000002</v>
      </c>
      <c r="G53" s="51">
        <v>498971.2</v>
      </c>
      <c r="H53" s="51">
        <v>1914972</v>
      </c>
      <c r="I53" s="51"/>
      <c r="J53" s="50">
        <f t="shared" si="49"/>
        <v>0</v>
      </c>
      <c r="K53" s="51"/>
      <c r="L53" s="51"/>
      <c r="M53" s="51"/>
      <c r="N53" s="52">
        <f t="shared" si="50"/>
        <v>0</v>
      </c>
      <c r="O53" s="51"/>
      <c r="P53" s="51"/>
      <c r="Q53" s="51"/>
      <c r="R53" s="52">
        <f t="shared" si="51"/>
        <v>0</v>
      </c>
      <c r="S53" s="51"/>
      <c r="T53" s="51"/>
      <c r="U53" s="51"/>
      <c r="V53" s="63">
        <f t="shared" si="34"/>
        <v>0</v>
      </c>
    </row>
    <row r="54" spans="1:22" ht="33">
      <c r="A54" s="39"/>
      <c r="B54" s="17" t="s">
        <v>260</v>
      </c>
      <c r="C54" s="7">
        <v>821</v>
      </c>
      <c r="D54" s="8" t="s">
        <v>19</v>
      </c>
      <c r="E54" s="7" t="s">
        <v>261</v>
      </c>
      <c r="F54" s="50">
        <f t="shared" si="33"/>
        <v>107.2</v>
      </c>
      <c r="G54" s="51">
        <v>107.2</v>
      </c>
      <c r="H54" s="51"/>
      <c r="I54" s="51"/>
      <c r="J54" s="50">
        <f t="shared" si="49"/>
        <v>0</v>
      </c>
      <c r="K54" s="51"/>
      <c r="L54" s="51"/>
      <c r="M54" s="51"/>
      <c r="N54" s="52">
        <f t="shared" si="50"/>
        <v>0</v>
      </c>
      <c r="O54" s="51"/>
      <c r="P54" s="51"/>
      <c r="Q54" s="51"/>
      <c r="R54" s="52">
        <f t="shared" si="51"/>
        <v>0</v>
      </c>
      <c r="S54" s="51"/>
      <c r="T54" s="51"/>
      <c r="U54" s="51"/>
      <c r="V54" s="63">
        <f t="shared" si="34"/>
        <v>0</v>
      </c>
    </row>
    <row r="55" spans="1:22" ht="18.75">
      <c r="A55" s="41" t="s">
        <v>46</v>
      </c>
      <c r="B55" s="21" t="s">
        <v>47</v>
      </c>
      <c r="C55" s="1" t="s">
        <v>12</v>
      </c>
      <c r="D55" s="1" t="s">
        <v>12</v>
      </c>
      <c r="E55" s="1" t="s">
        <v>12</v>
      </c>
      <c r="F55" s="49">
        <f t="shared" si="33"/>
        <v>2116083.1</v>
      </c>
      <c r="G55" s="49">
        <f>G56+G64+G72+G80</f>
        <v>1505503.9</v>
      </c>
      <c r="H55" s="49">
        <f>H56+H64+H72+H80</f>
        <v>608376.1</v>
      </c>
      <c r="I55" s="49">
        <f>I56+I64+I72+I80</f>
        <v>2203.1</v>
      </c>
      <c r="J55" s="49">
        <f t="shared" si="49"/>
        <v>1800</v>
      </c>
      <c r="K55" s="49">
        <f>K56+K64+K72+K80</f>
        <v>1800</v>
      </c>
      <c r="L55" s="49">
        <f>L56+L64+L72+L80</f>
        <v>0</v>
      </c>
      <c r="M55" s="49">
        <f>M56+M64+M72+M80</f>
        <v>0</v>
      </c>
      <c r="N55" s="49">
        <f t="shared" si="50"/>
        <v>1326919.5</v>
      </c>
      <c r="O55" s="49">
        <f>O56+O64+O72+O80</f>
        <v>854042.5</v>
      </c>
      <c r="P55" s="49">
        <f>P56+P64+P72+P80</f>
        <v>472877</v>
      </c>
      <c r="Q55" s="49">
        <f>Q56+Q64+Q72+Q80</f>
        <v>0</v>
      </c>
      <c r="R55" s="49">
        <f t="shared" si="51"/>
        <v>694002.4</v>
      </c>
      <c r="S55" s="49">
        <f>S56+S64+S72+S80</f>
        <v>330569.40000000002</v>
      </c>
      <c r="T55" s="49">
        <f>T56+T64+T72+T80</f>
        <v>363433</v>
      </c>
      <c r="U55" s="49">
        <f>U56+U64+U72+U80</f>
        <v>0</v>
      </c>
      <c r="V55" s="61">
        <f t="shared" si="34"/>
        <v>1E-3</v>
      </c>
    </row>
    <row r="56" spans="1:22" ht="33">
      <c r="A56" s="39" t="s">
        <v>48</v>
      </c>
      <c r="B56" s="24" t="s">
        <v>49</v>
      </c>
      <c r="C56" s="6" t="s">
        <v>12</v>
      </c>
      <c r="D56" s="6" t="s">
        <v>12</v>
      </c>
      <c r="E56" s="6" t="s">
        <v>12</v>
      </c>
      <c r="F56" s="50">
        <f t="shared" si="33"/>
        <v>1706600.3</v>
      </c>
      <c r="G56" s="50">
        <f>SUM(G58:G63)</f>
        <v>1341205.6000000001</v>
      </c>
      <c r="H56" s="50">
        <f>SUM(H58:H63)</f>
        <v>365394.7</v>
      </c>
      <c r="I56" s="50">
        <f>SUM(I58:I63)</f>
        <v>0</v>
      </c>
      <c r="J56" s="50">
        <f t="shared" si="49"/>
        <v>0</v>
      </c>
      <c r="K56" s="50">
        <f>SUM(K58:K63)</f>
        <v>0</v>
      </c>
      <c r="L56" s="50">
        <f>SUM(L58:L63)</f>
        <v>0</v>
      </c>
      <c r="M56" s="50">
        <f>SUM(M58:M63)</f>
        <v>0</v>
      </c>
      <c r="N56" s="52">
        <f t="shared" si="50"/>
        <v>1072416</v>
      </c>
      <c r="O56" s="50">
        <f>SUM(O58:O63)</f>
        <v>716668.4</v>
      </c>
      <c r="P56" s="50">
        <f>SUM(P58:P63)</f>
        <v>355747.6</v>
      </c>
      <c r="Q56" s="50">
        <f>SUM(Q58:Q63)</f>
        <v>0</v>
      </c>
      <c r="R56" s="52">
        <f t="shared" si="51"/>
        <v>98222.399999999994</v>
      </c>
      <c r="S56" s="50">
        <f>SUM(S58:S63)</f>
        <v>40038.800000000003</v>
      </c>
      <c r="T56" s="50">
        <f>SUM(T58:T63)</f>
        <v>58183.6</v>
      </c>
      <c r="U56" s="50">
        <f>SUM(U58:U63)</f>
        <v>0</v>
      </c>
      <c r="V56" s="62">
        <f t="shared" si="34"/>
        <v>0</v>
      </c>
    </row>
    <row r="57" spans="1:22" ht="18.75">
      <c r="A57" s="42"/>
      <c r="B57" s="26" t="s">
        <v>15</v>
      </c>
      <c r="C57" s="27"/>
      <c r="D57" s="27"/>
      <c r="E57" s="27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62"/>
    </row>
    <row r="58" spans="1:22" ht="111" customHeight="1">
      <c r="A58" s="42"/>
      <c r="B58" s="30" t="s">
        <v>318</v>
      </c>
      <c r="C58" s="27">
        <v>815</v>
      </c>
      <c r="D58" s="29" t="s">
        <v>50</v>
      </c>
      <c r="E58" s="37" t="s">
        <v>170</v>
      </c>
      <c r="F58" s="50">
        <f t="shared" si="33"/>
        <v>37649.699999999997</v>
      </c>
      <c r="G58" s="51">
        <v>1129.5</v>
      </c>
      <c r="H58" s="51">
        <v>36520.199999999997</v>
      </c>
      <c r="I58" s="51"/>
      <c r="J58" s="50">
        <f t="shared" ref="J58:J64" si="52">K58+L58+M58</f>
        <v>0</v>
      </c>
      <c r="K58" s="51"/>
      <c r="L58" s="51"/>
      <c r="M58" s="51"/>
      <c r="N58" s="50">
        <f t="shared" ref="N58:N64" si="53">O58+P58+Q58</f>
        <v>43468.800000000003</v>
      </c>
      <c r="O58" s="51">
        <v>5426.7</v>
      </c>
      <c r="P58" s="51">
        <v>38042.1</v>
      </c>
      <c r="Q58" s="51"/>
      <c r="R58" s="50">
        <f t="shared" ref="R58:R64" si="54">S58+T58+U58</f>
        <v>41948.7</v>
      </c>
      <c r="S58" s="51">
        <v>5433.9</v>
      </c>
      <c r="T58" s="51">
        <v>36514.800000000003</v>
      </c>
      <c r="U58" s="51"/>
      <c r="V58" s="63">
        <f t="shared" si="34"/>
        <v>0</v>
      </c>
    </row>
    <row r="59" spans="1:22" ht="82.5">
      <c r="A59" s="42"/>
      <c r="B59" s="30" t="s">
        <v>291</v>
      </c>
      <c r="C59" s="27">
        <v>815</v>
      </c>
      <c r="D59" s="29" t="s">
        <v>50</v>
      </c>
      <c r="E59" s="37" t="s">
        <v>292</v>
      </c>
      <c r="F59" s="50">
        <f t="shared" si="33"/>
        <v>30705.7</v>
      </c>
      <c r="G59" s="51">
        <v>20011.5</v>
      </c>
      <c r="H59" s="51">
        <v>10694.2</v>
      </c>
      <c r="I59" s="51"/>
      <c r="J59" s="50">
        <f t="shared" si="52"/>
        <v>0</v>
      </c>
      <c r="K59" s="51"/>
      <c r="L59" s="51"/>
      <c r="M59" s="51"/>
      <c r="N59" s="50">
        <f t="shared" si="53"/>
        <v>22920.5</v>
      </c>
      <c r="O59" s="51">
        <v>22920.5</v>
      </c>
      <c r="P59" s="51"/>
      <c r="Q59" s="51"/>
      <c r="R59" s="50">
        <f t="shared" si="54"/>
        <v>24056.9</v>
      </c>
      <c r="S59" s="51">
        <v>24056.9</v>
      </c>
      <c r="T59" s="51"/>
      <c r="U59" s="51"/>
      <c r="V59" s="63">
        <f t="shared" si="34"/>
        <v>0</v>
      </c>
    </row>
    <row r="60" spans="1:22" ht="111" customHeight="1">
      <c r="A60" s="42"/>
      <c r="B60" s="30" t="s">
        <v>289</v>
      </c>
      <c r="C60" s="27">
        <v>821</v>
      </c>
      <c r="D60" s="29" t="s">
        <v>19</v>
      </c>
      <c r="E60" s="37" t="s">
        <v>290</v>
      </c>
      <c r="F60" s="50">
        <f t="shared" si="33"/>
        <v>15900</v>
      </c>
      <c r="G60" s="51">
        <v>15900</v>
      </c>
      <c r="H60" s="51"/>
      <c r="I60" s="51"/>
      <c r="J60" s="50">
        <f t="shared" si="52"/>
        <v>0</v>
      </c>
      <c r="K60" s="51"/>
      <c r="L60" s="51"/>
      <c r="M60" s="51"/>
      <c r="N60" s="50">
        <f t="shared" si="53"/>
        <v>0</v>
      </c>
      <c r="O60" s="51"/>
      <c r="P60" s="51"/>
      <c r="Q60" s="51"/>
      <c r="R60" s="50">
        <f t="shared" si="54"/>
        <v>0</v>
      </c>
      <c r="S60" s="51"/>
      <c r="T60" s="51"/>
      <c r="U60" s="51"/>
      <c r="V60" s="63">
        <f t="shared" si="34"/>
        <v>0</v>
      </c>
    </row>
    <row r="61" spans="1:22" ht="82.5">
      <c r="A61" s="42"/>
      <c r="B61" s="30" t="s">
        <v>171</v>
      </c>
      <c r="C61" s="27">
        <v>815</v>
      </c>
      <c r="D61" s="29" t="s">
        <v>50</v>
      </c>
      <c r="E61" s="37" t="s">
        <v>172</v>
      </c>
      <c r="F61" s="50">
        <f t="shared" si="33"/>
        <v>20574.2</v>
      </c>
      <c r="G61" s="51">
        <v>6304</v>
      </c>
      <c r="H61" s="51">
        <v>14270.2</v>
      </c>
      <c r="I61" s="51"/>
      <c r="J61" s="50">
        <f t="shared" si="52"/>
        <v>0</v>
      </c>
      <c r="K61" s="51"/>
      <c r="L61" s="51"/>
      <c r="M61" s="51"/>
      <c r="N61" s="50">
        <f t="shared" si="53"/>
        <v>15899.6</v>
      </c>
      <c r="O61" s="51">
        <v>477</v>
      </c>
      <c r="P61" s="51">
        <v>15422.6</v>
      </c>
      <c r="Q61" s="51"/>
      <c r="R61" s="50">
        <f t="shared" si="54"/>
        <v>32216.799999999999</v>
      </c>
      <c r="S61" s="51">
        <v>10548</v>
      </c>
      <c r="T61" s="51">
        <v>21668.799999999999</v>
      </c>
      <c r="U61" s="51"/>
      <c r="V61" s="63">
        <f t="shared" si="34"/>
        <v>0</v>
      </c>
    </row>
    <row r="62" spans="1:22" ht="41.25" customHeight="1">
      <c r="A62" s="42"/>
      <c r="B62" s="30" t="s">
        <v>139</v>
      </c>
      <c r="C62" s="27">
        <v>821</v>
      </c>
      <c r="D62" s="29" t="s">
        <v>19</v>
      </c>
      <c r="E62" s="37" t="s">
        <v>173</v>
      </c>
      <c r="F62" s="50">
        <f t="shared" si="33"/>
        <v>1451100</v>
      </c>
      <c r="G62" s="51">
        <v>1147189.8999999999</v>
      </c>
      <c r="H62" s="51">
        <v>303910.09999999998</v>
      </c>
      <c r="I62" s="51"/>
      <c r="J62" s="50">
        <f t="shared" si="52"/>
        <v>0</v>
      </c>
      <c r="K62" s="51"/>
      <c r="L62" s="51"/>
      <c r="M62" s="51"/>
      <c r="N62" s="50">
        <f t="shared" si="53"/>
        <v>990127.1</v>
      </c>
      <c r="O62" s="51">
        <v>687844.2</v>
      </c>
      <c r="P62" s="51">
        <v>302282.90000000002</v>
      </c>
      <c r="Q62" s="51"/>
      <c r="R62" s="50">
        <f t="shared" si="54"/>
        <v>0</v>
      </c>
      <c r="S62" s="51"/>
      <c r="T62" s="51"/>
      <c r="U62" s="51"/>
      <c r="V62" s="63">
        <f t="shared" si="34"/>
        <v>0</v>
      </c>
    </row>
    <row r="63" spans="1:22" ht="41.25" customHeight="1">
      <c r="A63" s="42"/>
      <c r="B63" s="30" t="s">
        <v>139</v>
      </c>
      <c r="C63" s="27">
        <v>815</v>
      </c>
      <c r="D63" s="29" t="s">
        <v>50</v>
      </c>
      <c r="E63" s="37" t="s">
        <v>173</v>
      </c>
      <c r="F63" s="50">
        <f t="shared" si="33"/>
        <v>150670.70000000001</v>
      </c>
      <c r="G63" s="51">
        <v>150670.70000000001</v>
      </c>
      <c r="H63" s="51"/>
      <c r="I63" s="51"/>
      <c r="J63" s="50">
        <f t="shared" si="52"/>
        <v>0</v>
      </c>
      <c r="K63" s="51"/>
      <c r="L63" s="51"/>
      <c r="M63" s="51"/>
      <c r="N63" s="50">
        <f t="shared" si="53"/>
        <v>0</v>
      </c>
      <c r="O63" s="51"/>
      <c r="P63" s="51"/>
      <c r="Q63" s="51"/>
      <c r="R63" s="50">
        <f t="shared" si="54"/>
        <v>0</v>
      </c>
      <c r="S63" s="51"/>
      <c r="T63" s="51"/>
      <c r="U63" s="51"/>
      <c r="V63" s="63">
        <f t="shared" si="34"/>
        <v>0</v>
      </c>
    </row>
    <row r="64" spans="1:22" ht="33">
      <c r="A64" s="36" t="s">
        <v>51</v>
      </c>
      <c r="B64" s="24" t="s">
        <v>52</v>
      </c>
      <c r="C64" s="25" t="s">
        <v>12</v>
      </c>
      <c r="D64" s="25" t="s">
        <v>12</v>
      </c>
      <c r="E64" s="25" t="s">
        <v>12</v>
      </c>
      <c r="F64" s="50">
        <f t="shared" si="33"/>
        <v>192990.9</v>
      </c>
      <c r="G64" s="50">
        <f t="shared" ref="G64:H64" si="55">SUM(G66:G71)</f>
        <v>37923</v>
      </c>
      <c r="H64" s="50">
        <f t="shared" si="55"/>
        <v>155067.9</v>
      </c>
      <c r="I64" s="50">
        <f t="shared" ref="I64" si="56">SUM(I66:I71)</f>
        <v>0</v>
      </c>
      <c r="J64" s="50">
        <f t="shared" si="52"/>
        <v>0</v>
      </c>
      <c r="K64" s="50">
        <f t="shared" ref="K64:M64" si="57">SUM(K66:K71)</f>
        <v>0</v>
      </c>
      <c r="L64" s="50">
        <f t="shared" si="57"/>
        <v>0</v>
      </c>
      <c r="M64" s="50">
        <f t="shared" si="57"/>
        <v>0</v>
      </c>
      <c r="N64" s="50">
        <f t="shared" si="53"/>
        <v>146020</v>
      </c>
      <c r="O64" s="50">
        <f t="shared" ref="O64:T64" si="58">SUM(O66:O71)</f>
        <v>36887.300000000003</v>
      </c>
      <c r="P64" s="50">
        <f t="shared" si="58"/>
        <v>109132.7</v>
      </c>
      <c r="Q64" s="50">
        <f t="shared" si="58"/>
        <v>0</v>
      </c>
      <c r="R64" s="50">
        <f t="shared" si="54"/>
        <v>155515.79999999999</v>
      </c>
      <c r="S64" s="50">
        <f t="shared" si="58"/>
        <v>49342.2</v>
      </c>
      <c r="T64" s="50">
        <f t="shared" si="58"/>
        <v>106173.6</v>
      </c>
      <c r="U64" s="50">
        <f t="shared" ref="U64" si="59">SUM(U66:U71)</f>
        <v>0</v>
      </c>
      <c r="V64" s="62">
        <f t="shared" si="34"/>
        <v>0</v>
      </c>
    </row>
    <row r="65" spans="1:22" ht="18.75">
      <c r="A65" s="42"/>
      <c r="B65" s="26" t="s">
        <v>15</v>
      </c>
      <c r="C65" s="27"/>
      <c r="D65" s="27"/>
      <c r="E65" s="27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62"/>
    </row>
    <row r="66" spans="1:22" ht="74.25" customHeight="1">
      <c r="A66" s="42"/>
      <c r="B66" s="30" t="s">
        <v>319</v>
      </c>
      <c r="C66" s="27">
        <v>815</v>
      </c>
      <c r="D66" s="29" t="s">
        <v>50</v>
      </c>
      <c r="E66" s="37" t="s">
        <v>180</v>
      </c>
      <c r="F66" s="50">
        <f t="shared" si="33"/>
        <v>131069.2</v>
      </c>
      <c r="G66" s="51">
        <v>3932.1</v>
      </c>
      <c r="H66" s="51">
        <v>127137.1</v>
      </c>
      <c r="I66" s="51"/>
      <c r="J66" s="50">
        <f t="shared" ref="J66:J72" si="60">K66+L66+M66</f>
        <v>0</v>
      </c>
      <c r="K66" s="51"/>
      <c r="L66" s="51"/>
      <c r="M66" s="51"/>
      <c r="N66" s="50">
        <f t="shared" ref="N66:N72" si="61">O66+P66+Q66</f>
        <v>83973.6</v>
      </c>
      <c r="O66" s="51">
        <v>2519.1999999999998</v>
      </c>
      <c r="P66" s="51">
        <v>81454.399999999994</v>
      </c>
      <c r="Q66" s="51"/>
      <c r="R66" s="50">
        <f t="shared" ref="R66:R72" si="62">S66+T66+U66</f>
        <v>98511.5</v>
      </c>
      <c r="S66" s="51">
        <v>2955.3</v>
      </c>
      <c r="T66" s="51">
        <v>95556.2</v>
      </c>
      <c r="U66" s="51"/>
      <c r="V66" s="63">
        <f t="shared" si="34"/>
        <v>0</v>
      </c>
    </row>
    <row r="67" spans="1:22" ht="65.25" customHeight="1">
      <c r="A67" s="42"/>
      <c r="B67" s="30" t="s">
        <v>54</v>
      </c>
      <c r="C67" s="27">
        <v>815</v>
      </c>
      <c r="D67" s="29" t="s">
        <v>50</v>
      </c>
      <c r="E67" s="37" t="s">
        <v>224</v>
      </c>
      <c r="F67" s="50">
        <f t="shared" si="33"/>
        <v>474.8</v>
      </c>
      <c r="G67" s="51">
        <v>474.8</v>
      </c>
      <c r="H67" s="51"/>
      <c r="I67" s="51"/>
      <c r="J67" s="50">
        <f t="shared" si="60"/>
        <v>0</v>
      </c>
      <c r="K67" s="51"/>
      <c r="L67" s="51"/>
      <c r="M67" s="51"/>
      <c r="N67" s="50">
        <f t="shared" si="61"/>
        <v>547.20000000000005</v>
      </c>
      <c r="O67" s="51">
        <v>547.20000000000005</v>
      </c>
      <c r="P67" s="51"/>
      <c r="Q67" s="51"/>
      <c r="R67" s="50">
        <f t="shared" si="62"/>
        <v>864.6</v>
      </c>
      <c r="S67" s="51">
        <v>864.6</v>
      </c>
      <c r="T67" s="51"/>
      <c r="U67" s="51"/>
      <c r="V67" s="63">
        <f t="shared" si="34"/>
        <v>0</v>
      </c>
    </row>
    <row r="68" spans="1:22" ht="77.25" customHeight="1">
      <c r="A68" s="42"/>
      <c r="B68" s="30" t="s">
        <v>319</v>
      </c>
      <c r="C68" s="27">
        <v>816</v>
      </c>
      <c r="D68" s="29" t="s">
        <v>53</v>
      </c>
      <c r="E68" s="37" t="s">
        <v>180</v>
      </c>
      <c r="F68" s="50">
        <f t="shared" si="33"/>
        <v>17096</v>
      </c>
      <c r="G68" s="51">
        <v>512.9</v>
      </c>
      <c r="H68" s="51">
        <v>16583.099999999999</v>
      </c>
      <c r="I68" s="51"/>
      <c r="J68" s="50">
        <f t="shared" si="60"/>
        <v>0</v>
      </c>
      <c r="K68" s="51"/>
      <c r="L68" s="51"/>
      <c r="M68" s="51"/>
      <c r="N68" s="50">
        <f t="shared" si="61"/>
        <v>11090.8</v>
      </c>
      <c r="O68" s="51">
        <v>332.7</v>
      </c>
      <c r="P68" s="51">
        <v>10758.1</v>
      </c>
      <c r="Q68" s="51"/>
      <c r="R68" s="50">
        <f t="shared" si="62"/>
        <v>10945.8</v>
      </c>
      <c r="S68" s="51">
        <v>328.4</v>
      </c>
      <c r="T68" s="51">
        <v>10617.4</v>
      </c>
      <c r="U68" s="51"/>
      <c r="V68" s="63">
        <f t="shared" si="34"/>
        <v>0</v>
      </c>
    </row>
    <row r="69" spans="1:22" ht="33">
      <c r="A69" s="42"/>
      <c r="B69" s="30" t="s">
        <v>181</v>
      </c>
      <c r="C69" s="27">
        <v>815</v>
      </c>
      <c r="D69" s="29" t="s">
        <v>50</v>
      </c>
      <c r="E69" s="37" t="s">
        <v>182</v>
      </c>
      <c r="F69" s="50">
        <f t="shared" si="33"/>
        <v>11698.7</v>
      </c>
      <c r="G69" s="51">
        <v>351</v>
      </c>
      <c r="H69" s="51">
        <v>11347.7</v>
      </c>
      <c r="I69" s="51"/>
      <c r="J69" s="50">
        <f t="shared" si="60"/>
        <v>0</v>
      </c>
      <c r="K69" s="51"/>
      <c r="L69" s="51"/>
      <c r="M69" s="51"/>
      <c r="N69" s="50">
        <f t="shared" si="61"/>
        <v>17443.5</v>
      </c>
      <c r="O69" s="51">
        <v>523.29999999999995</v>
      </c>
      <c r="P69" s="51">
        <v>16920.2</v>
      </c>
      <c r="Q69" s="51"/>
      <c r="R69" s="50">
        <f t="shared" si="62"/>
        <v>0</v>
      </c>
      <c r="S69" s="51"/>
      <c r="T69" s="51"/>
      <c r="U69" s="51"/>
      <c r="V69" s="63">
        <f t="shared" si="34"/>
        <v>0</v>
      </c>
    </row>
    <row r="70" spans="1:22" ht="74.25" customHeight="1">
      <c r="A70" s="42"/>
      <c r="B70" s="30" t="s">
        <v>252</v>
      </c>
      <c r="C70" s="27">
        <v>815</v>
      </c>
      <c r="D70" s="29" t="s">
        <v>50</v>
      </c>
      <c r="E70" s="32" t="s">
        <v>253</v>
      </c>
      <c r="F70" s="50">
        <f t="shared" si="33"/>
        <v>29458.1</v>
      </c>
      <c r="G70" s="51">
        <v>29458.1</v>
      </c>
      <c r="H70" s="51"/>
      <c r="I70" s="51"/>
      <c r="J70" s="50">
        <f t="shared" si="60"/>
        <v>0</v>
      </c>
      <c r="K70" s="51"/>
      <c r="L70" s="51"/>
      <c r="M70" s="51"/>
      <c r="N70" s="50">
        <f t="shared" si="61"/>
        <v>29315.7</v>
      </c>
      <c r="O70" s="51">
        <v>29315.7</v>
      </c>
      <c r="P70" s="51"/>
      <c r="Q70" s="51"/>
      <c r="R70" s="50">
        <f t="shared" si="62"/>
        <v>40803.4</v>
      </c>
      <c r="S70" s="51">
        <v>40803.4</v>
      </c>
      <c r="T70" s="51"/>
      <c r="U70" s="51"/>
      <c r="V70" s="63">
        <f t="shared" si="34"/>
        <v>0</v>
      </c>
    </row>
    <row r="71" spans="1:22" ht="74.25" customHeight="1">
      <c r="A71" s="42"/>
      <c r="B71" s="30" t="s">
        <v>55</v>
      </c>
      <c r="C71" s="27">
        <v>816</v>
      </c>
      <c r="D71" s="29" t="s">
        <v>53</v>
      </c>
      <c r="E71" s="37" t="s">
        <v>234</v>
      </c>
      <c r="F71" s="50">
        <f t="shared" si="33"/>
        <v>3194.1</v>
      </c>
      <c r="G71" s="51">
        <v>3194.1</v>
      </c>
      <c r="H71" s="51"/>
      <c r="I71" s="51"/>
      <c r="J71" s="50">
        <f t="shared" si="60"/>
        <v>0</v>
      </c>
      <c r="K71" s="51"/>
      <c r="L71" s="51"/>
      <c r="M71" s="51"/>
      <c r="N71" s="50">
        <f t="shared" si="61"/>
        <v>3649.2</v>
      </c>
      <c r="O71" s="51">
        <v>3649.2</v>
      </c>
      <c r="P71" s="51"/>
      <c r="Q71" s="51"/>
      <c r="R71" s="50">
        <f t="shared" si="62"/>
        <v>4390.5</v>
      </c>
      <c r="S71" s="51">
        <v>4390.5</v>
      </c>
      <c r="T71" s="51"/>
      <c r="U71" s="51"/>
      <c r="V71" s="63">
        <f t="shared" si="34"/>
        <v>0</v>
      </c>
    </row>
    <row r="72" spans="1:22" ht="33">
      <c r="A72" s="39" t="s">
        <v>56</v>
      </c>
      <c r="B72" s="15" t="s">
        <v>57</v>
      </c>
      <c r="C72" s="6" t="s">
        <v>12</v>
      </c>
      <c r="D72" s="6" t="s">
        <v>12</v>
      </c>
      <c r="E72" s="6" t="s">
        <v>12</v>
      </c>
      <c r="F72" s="52">
        <f t="shared" si="33"/>
        <v>125761.9</v>
      </c>
      <c r="G72" s="52">
        <f>SUM(G74:G79)</f>
        <v>35645.300000000003</v>
      </c>
      <c r="H72" s="52">
        <f>SUM(H74:H79)</f>
        <v>87913.5</v>
      </c>
      <c r="I72" s="52">
        <f>SUM(I74:I79)</f>
        <v>2203.1</v>
      </c>
      <c r="J72" s="52">
        <f t="shared" si="60"/>
        <v>0</v>
      </c>
      <c r="K72" s="52">
        <f>SUM(K74:K79)</f>
        <v>0</v>
      </c>
      <c r="L72" s="52">
        <f>SUM(L74:L79)</f>
        <v>0</v>
      </c>
      <c r="M72" s="52">
        <f>SUM(M74:M79)</f>
        <v>0</v>
      </c>
      <c r="N72" s="52">
        <f t="shared" si="61"/>
        <v>41163.5</v>
      </c>
      <c r="O72" s="52">
        <f>SUM(O74:O79)</f>
        <v>33166.800000000003</v>
      </c>
      <c r="P72" s="52">
        <f>SUM(P74:P79)</f>
        <v>7996.7</v>
      </c>
      <c r="Q72" s="52">
        <f>SUM(Q74:Q79)</f>
        <v>0</v>
      </c>
      <c r="R72" s="52">
        <f t="shared" si="62"/>
        <v>372944.2</v>
      </c>
      <c r="S72" s="52">
        <f>SUM(S74:S79)</f>
        <v>173868.4</v>
      </c>
      <c r="T72" s="52">
        <f>SUM(T74:T79)</f>
        <v>199075.8</v>
      </c>
      <c r="U72" s="52">
        <f>SUM(U74:U79)</f>
        <v>0</v>
      </c>
      <c r="V72" s="65">
        <f t="shared" si="34"/>
        <v>0</v>
      </c>
    </row>
    <row r="73" spans="1:22" ht="18.75">
      <c r="A73" s="42"/>
      <c r="B73" s="26" t="s">
        <v>15</v>
      </c>
      <c r="C73" s="27"/>
      <c r="D73" s="27"/>
      <c r="E73" s="27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62"/>
    </row>
    <row r="74" spans="1:22" ht="75" customHeight="1">
      <c r="A74" s="42"/>
      <c r="B74" s="30" t="s">
        <v>174</v>
      </c>
      <c r="C74" s="27">
        <v>821</v>
      </c>
      <c r="D74" s="29" t="s">
        <v>19</v>
      </c>
      <c r="E74" s="37" t="s">
        <v>175</v>
      </c>
      <c r="F74" s="50">
        <f t="shared" si="33"/>
        <v>11438.6</v>
      </c>
      <c r="G74" s="51">
        <v>278</v>
      </c>
      <c r="H74" s="51">
        <v>8957.5</v>
      </c>
      <c r="I74" s="51">
        <v>2203.1</v>
      </c>
      <c r="J74" s="50">
        <f t="shared" ref="J74:J80" si="63">K74+L74+M74</f>
        <v>0</v>
      </c>
      <c r="K74" s="51"/>
      <c r="L74" s="51"/>
      <c r="M74" s="51"/>
      <c r="N74" s="50">
        <f t="shared" ref="N74:N80" si="64">O74+P74+Q74</f>
        <v>8244.1</v>
      </c>
      <c r="O74" s="51">
        <v>247.4</v>
      </c>
      <c r="P74" s="51">
        <v>7996.7</v>
      </c>
      <c r="Q74" s="51"/>
      <c r="R74" s="50">
        <f t="shared" ref="R74:R80" si="65">S74+T74+U74</f>
        <v>8088</v>
      </c>
      <c r="S74" s="51">
        <v>242.7</v>
      </c>
      <c r="T74" s="51">
        <v>7845.3</v>
      </c>
      <c r="U74" s="51"/>
      <c r="V74" s="63">
        <f t="shared" si="34"/>
        <v>0</v>
      </c>
    </row>
    <row r="75" spans="1:22" ht="75" customHeight="1">
      <c r="A75" s="42"/>
      <c r="B75" s="30" t="s">
        <v>179</v>
      </c>
      <c r="C75" s="27">
        <v>815</v>
      </c>
      <c r="D75" s="29" t="s">
        <v>50</v>
      </c>
      <c r="E75" s="37" t="s">
        <v>178</v>
      </c>
      <c r="F75" s="50">
        <f t="shared" si="33"/>
        <v>81397.899999999994</v>
      </c>
      <c r="G75" s="51">
        <v>2441.9</v>
      </c>
      <c r="H75" s="51">
        <v>78956</v>
      </c>
      <c r="I75" s="51"/>
      <c r="J75" s="50">
        <f t="shared" si="63"/>
        <v>0</v>
      </c>
      <c r="K75" s="51"/>
      <c r="L75" s="51"/>
      <c r="M75" s="51"/>
      <c r="N75" s="50">
        <f t="shared" si="64"/>
        <v>0</v>
      </c>
      <c r="O75" s="51"/>
      <c r="P75" s="51"/>
      <c r="Q75" s="51"/>
      <c r="R75" s="50">
        <f t="shared" si="65"/>
        <v>0</v>
      </c>
      <c r="S75" s="51"/>
      <c r="T75" s="51"/>
      <c r="U75" s="51"/>
      <c r="V75" s="63">
        <f t="shared" si="34"/>
        <v>0</v>
      </c>
    </row>
    <row r="76" spans="1:22" ht="33">
      <c r="A76" s="42"/>
      <c r="B76" s="30" t="s">
        <v>58</v>
      </c>
      <c r="C76" s="27">
        <v>815</v>
      </c>
      <c r="D76" s="29" t="s">
        <v>50</v>
      </c>
      <c r="E76" s="37" t="s">
        <v>225</v>
      </c>
      <c r="F76" s="50">
        <f t="shared" si="33"/>
        <v>7000</v>
      </c>
      <c r="G76" s="51">
        <v>7000</v>
      </c>
      <c r="H76" s="51"/>
      <c r="I76" s="51"/>
      <c r="J76" s="50">
        <f t="shared" si="63"/>
        <v>0</v>
      </c>
      <c r="K76" s="51"/>
      <c r="L76" s="51"/>
      <c r="M76" s="51"/>
      <c r="N76" s="50">
        <f t="shared" si="64"/>
        <v>7000</v>
      </c>
      <c r="O76" s="51">
        <v>7000</v>
      </c>
      <c r="P76" s="51"/>
      <c r="Q76" s="51"/>
      <c r="R76" s="50">
        <f t="shared" si="65"/>
        <v>348757.8</v>
      </c>
      <c r="S76" s="51">
        <v>157527.29999999999</v>
      </c>
      <c r="T76" s="51">
        <v>191230.5</v>
      </c>
      <c r="U76" s="51"/>
      <c r="V76" s="63">
        <f t="shared" si="34"/>
        <v>0</v>
      </c>
    </row>
    <row r="77" spans="1:22" ht="33" customHeight="1">
      <c r="A77" s="42"/>
      <c r="B77" s="30" t="s">
        <v>59</v>
      </c>
      <c r="C77" s="27">
        <v>815</v>
      </c>
      <c r="D77" s="29" t="s">
        <v>50</v>
      </c>
      <c r="E77" s="32" t="s">
        <v>249</v>
      </c>
      <c r="F77" s="50">
        <f t="shared" si="33"/>
        <v>6000</v>
      </c>
      <c r="G77" s="51">
        <v>6000</v>
      </c>
      <c r="H77" s="51"/>
      <c r="I77" s="51"/>
      <c r="J77" s="50">
        <f t="shared" si="63"/>
        <v>0</v>
      </c>
      <c r="K77" s="51"/>
      <c r="L77" s="51"/>
      <c r="M77" s="51"/>
      <c r="N77" s="50">
        <f t="shared" si="64"/>
        <v>6000</v>
      </c>
      <c r="O77" s="51">
        <v>6000</v>
      </c>
      <c r="P77" s="51"/>
      <c r="Q77" s="51"/>
      <c r="R77" s="50">
        <f t="shared" si="65"/>
        <v>0</v>
      </c>
      <c r="S77" s="51"/>
      <c r="T77" s="51"/>
      <c r="U77" s="51"/>
      <c r="V77" s="63">
        <f t="shared" si="34"/>
        <v>0</v>
      </c>
    </row>
    <row r="78" spans="1:22" ht="66">
      <c r="A78" s="42"/>
      <c r="B78" s="30" t="s">
        <v>250</v>
      </c>
      <c r="C78" s="27">
        <v>815</v>
      </c>
      <c r="D78" s="29" t="s">
        <v>50</v>
      </c>
      <c r="E78" s="32" t="s">
        <v>251</v>
      </c>
      <c r="F78" s="50">
        <f t="shared" si="33"/>
        <v>3821</v>
      </c>
      <c r="G78" s="51">
        <v>3821</v>
      </c>
      <c r="H78" s="51"/>
      <c r="I78" s="51"/>
      <c r="J78" s="50">
        <f t="shared" si="63"/>
        <v>0</v>
      </c>
      <c r="K78" s="51"/>
      <c r="L78" s="51"/>
      <c r="M78" s="51"/>
      <c r="N78" s="50">
        <f t="shared" si="64"/>
        <v>3821</v>
      </c>
      <c r="O78" s="51">
        <v>3821</v>
      </c>
      <c r="P78" s="51"/>
      <c r="Q78" s="51"/>
      <c r="R78" s="50">
        <f t="shared" si="65"/>
        <v>0</v>
      </c>
      <c r="S78" s="51"/>
      <c r="T78" s="51"/>
      <c r="U78" s="51"/>
      <c r="V78" s="63">
        <f t="shared" si="34"/>
        <v>0</v>
      </c>
    </row>
    <row r="79" spans="1:22" ht="33">
      <c r="A79" s="42"/>
      <c r="B79" s="30" t="s">
        <v>177</v>
      </c>
      <c r="C79" s="27">
        <v>815</v>
      </c>
      <c r="D79" s="29" t="s">
        <v>50</v>
      </c>
      <c r="E79" s="32" t="s">
        <v>176</v>
      </c>
      <c r="F79" s="50">
        <f t="shared" si="33"/>
        <v>16104.4</v>
      </c>
      <c r="G79" s="51">
        <v>16104.4</v>
      </c>
      <c r="H79" s="51"/>
      <c r="I79" s="51"/>
      <c r="J79" s="50">
        <f t="shared" si="63"/>
        <v>0</v>
      </c>
      <c r="K79" s="51"/>
      <c r="L79" s="51"/>
      <c r="M79" s="51"/>
      <c r="N79" s="50">
        <f t="shared" si="64"/>
        <v>16098.4</v>
      </c>
      <c r="O79" s="51">
        <v>16098.4</v>
      </c>
      <c r="P79" s="51"/>
      <c r="Q79" s="51"/>
      <c r="R79" s="50">
        <f t="shared" si="65"/>
        <v>16098.4</v>
      </c>
      <c r="S79" s="51">
        <v>16098.4</v>
      </c>
      <c r="T79" s="51"/>
      <c r="U79" s="51"/>
      <c r="V79" s="63">
        <f t="shared" si="34"/>
        <v>0</v>
      </c>
    </row>
    <row r="80" spans="1:22" ht="66">
      <c r="A80" s="39" t="s">
        <v>60</v>
      </c>
      <c r="B80" s="15" t="s">
        <v>61</v>
      </c>
      <c r="C80" s="6" t="s">
        <v>12</v>
      </c>
      <c r="D80" s="6" t="s">
        <v>12</v>
      </c>
      <c r="E80" s="6" t="s">
        <v>12</v>
      </c>
      <c r="F80" s="50">
        <f t="shared" si="33"/>
        <v>90730</v>
      </c>
      <c r="G80" s="50">
        <f t="shared" ref="G80:H80" si="66">SUM(G82:G87)</f>
        <v>90730</v>
      </c>
      <c r="H80" s="50">
        <f t="shared" si="66"/>
        <v>0</v>
      </c>
      <c r="I80" s="50">
        <f t="shared" ref="I80" si="67">SUM(I82:I87)</f>
        <v>0</v>
      </c>
      <c r="J80" s="50">
        <f t="shared" si="63"/>
        <v>1800</v>
      </c>
      <c r="K80" s="50">
        <f t="shared" ref="K80:M80" si="68">SUM(K82:K87)</f>
        <v>1800</v>
      </c>
      <c r="L80" s="50">
        <f t="shared" si="68"/>
        <v>0</v>
      </c>
      <c r="M80" s="50">
        <f t="shared" si="68"/>
        <v>0</v>
      </c>
      <c r="N80" s="52">
        <f t="shared" si="64"/>
        <v>67320</v>
      </c>
      <c r="O80" s="50">
        <f t="shared" ref="O80:T80" si="69">SUM(O82:O87)</f>
        <v>67320</v>
      </c>
      <c r="P80" s="50">
        <f t="shared" si="69"/>
        <v>0</v>
      </c>
      <c r="Q80" s="50">
        <f t="shared" si="69"/>
        <v>0</v>
      </c>
      <c r="R80" s="52">
        <f t="shared" si="65"/>
        <v>67320</v>
      </c>
      <c r="S80" s="50">
        <f t="shared" si="69"/>
        <v>67320</v>
      </c>
      <c r="T80" s="50">
        <f t="shared" si="69"/>
        <v>0</v>
      </c>
      <c r="U80" s="50">
        <f t="shared" ref="U80" si="70">SUM(U82:U87)</f>
        <v>0</v>
      </c>
      <c r="V80" s="62">
        <f t="shared" si="34"/>
        <v>0.02</v>
      </c>
    </row>
    <row r="81" spans="1:22" ht="18.75">
      <c r="A81" s="40"/>
      <c r="B81" s="16" t="s">
        <v>15</v>
      </c>
      <c r="C81" s="7"/>
      <c r="D81" s="7"/>
      <c r="E81" s="7"/>
      <c r="F81" s="50"/>
      <c r="G81" s="50"/>
      <c r="H81" s="50"/>
      <c r="I81" s="50"/>
      <c r="J81" s="50"/>
      <c r="K81" s="50"/>
      <c r="L81" s="50"/>
      <c r="M81" s="50"/>
      <c r="N81" s="52"/>
      <c r="O81" s="50"/>
      <c r="P81" s="50"/>
      <c r="Q81" s="50"/>
      <c r="R81" s="52"/>
      <c r="S81" s="50"/>
      <c r="T81" s="50"/>
      <c r="U81" s="50"/>
      <c r="V81" s="62"/>
    </row>
    <row r="82" spans="1:22" ht="82.5">
      <c r="A82" s="42"/>
      <c r="B82" s="30" t="s">
        <v>228</v>
      </c>
      <c r="C82" s="27">
        <v>816</v>
      </c>
      <c r="D82" s="29" t="s">
        <v>53</v>
      </c>
      <c r="E82" s="27" t="s">
        <v>227</v>
      </c>
      <c r="F82" s="50">
        <f t="shared" si="33"/>
        <v>16630</v>
      </c>
      <c r="G82" s="51">
        <v>16630</v>
      </c>
      <c r="H82" s="51"/>
      <c r="I82" s="51"/>
      <c r="J82" s="50">
        <f t="shared" ref="J82:J87" si="71">K82+L82+M82</f>
        <v>0</v>
      </c>
      <c r="K82" s="51"/>
      <c r="L82" s="51"/>
      <c r="M82" s="51"/>
      <c r="N82" s="50">
        <f t="shared" ref="N82:N87" si="72">O82+P82+Q82</f>
        <v>16630</v>
      </c>
      <c r="O82" s="51">
        <v>16630</v>
      </c>
      <c r="P82" s="51"/>
      <c r="Q82" s="51"/>
      <c r="R82" s="50">
        <f t="shared" ref="R82:R87" si="73">S82+T82+U82</f>
        <v>16630</v>
      </c>
      <c r="S82" s="51">
        <v>16630</v>
      </c>
      <c r="T82" s="51"/>
      <c r="U82" s="51"/>
      <c r="V82" s="63">
        <f t="shared" si="34"/>
        <v>0</v>
      </c>
    </row>
    <row r="83" spans="1:22" ht="33">
      <c r="A83" s="42"/>
      <c r="B83" s="30" t="s">
        <v>63</v>
      </c>
      <c r="C83" s="27">
        <v>816</v>
      </c>
      <c r="D83" s="29" t="s">
        <v>53</v>
      </c>
      <c r="E83" s="37" t="s">
        <v>235</v>
      </c>
      <c r="F83" s="50">
        <f t="shared" si="33"/>
        <v>45240</v>
      </c>
      <c r="G83" s="51">
        <v>45240</v>
      </c>
      <c r="H83" s="51"/>
      <c r="I83" s="51"/>
      <c r="J83" s="50">
        <f t="shared" si="71"/>
        <v>1800</v>
      </c>
      <c r="K83" s="51">
        <v>1800</v>
      </c>
      <c r="L83" s="51"/>
      <c r="M83" s="51"/>
      <c r="N83" s="50">
        <f t="shared" si="72"/>
        <v>33000</v>
      </c>
      <c r="O83" s="51">
        <v>33000</v>
      </c>
      <c r="P83" s="51"/>
      <c r="Q83" s="51"/>
      <c r="R83" s="50">
        <f t="shared" si="73"/>
        <v>33000</v>
      </c>
      <c r="S83" s="51">
        <v>33000</v>
      </c>
      <c r="T83" s="51"/>
      <c r="U83" s="51"/>
      <c r="V83" s="63">
        <f t="shared" si="34"/>
        <v>0.04</v>
      </c>
    </row>
    <row r="84" spans="1:22" ht="66">
      <c r="A84" s="42"/>
      <c r="B84" s="30" t="s">
        <v>62</v>
      </c>
      <c r="C84" s="27">
        <v>816</v>
      </c>
      <c r="D84" s="29" t="s">
        <v>53</v>
      </c>
      <c r="E84" s="37" t="s">
        <v>229</v>
      </c>
      <c r="F84" s="50">
        <f t="shared" si="33"/>
        <v>11170</v>
      </c>
      <c r="G84" s="51">
        <v>11170</v>
      </c>
      <c r="H84" s="51"/>
      <c r="I84" s="51"/>
      <c r="J84" s="50">
        <f t="shared" si="71"/>
        <v>0</v>
      </c>
      <c r="K84" s="51"/>
      <c r="L84" s="51"/>
      <c r="M84" s="51"/>
      <c r="N84" s="50">
        <f t="shared" si="72"/>
        <v>0</v>
      </c>
      <c r="O84" s="51"/>
      <c r="P84" s="51"/>
      <c r="Q84" s="51"/>
      <c r="R84" s="50">
        <f t="shared" si="73"/>
        <v>0</v>
      </c>
      <c r="S84" s="51"/>
      <c r="T84" s="51"/>
      <c r="U84" s="51"/>
      <c r="V84" s="63">
        <f t="shared" si="34"/>
        <v>0</v>
      </c>
    </row>
    <row r="85" spans="1:22" ht="66">
      <c r="A85" s="42"/>
      <c r="B85" s="30" t="s">
        <v>64</v>
      </c>
      <c r="C85" s="27">
        <v>816</v>
      </c>
      <c r="D85" s="29" t="s">
        <v>53</v>
      </c>
      <c r="E85" s="37" t="s">
        <v>230</v>
      </c>
      <c r="F85" s="50">
        <f t="shared" si="33"/>
        <v>11170</v>
      </c>
      <c r="G85" s="51">
        <v>11170</v>
      </c>
      <c r="H85" s="51"/>
      <c r="I85" s="51"/>
      <c r="J85" s="50">
        <f t="shared" si="71"/>
        <v>0</v>
      </c>
      <c r="K85" s="51"/>
      <c r="L85" s="51"/>
      <c r="M85" s="51"/>
      <c r="N85" s="50">
        <f t="shared" si="72"/>
        <v>11170</v>
      </c>
      <c r="O85" s="51">
        <v>11170</v>
      </c>
      <c r="P85" s="51"/>
      <c r="Q85" s="51"/>
      <c r="R85" s="50">
        <f t="shared" si="73"/>
        <v>11170</v>
      </c>
      <c r="S85" s="51">
        <v>11170</v>
      </c>
      <c r="T85" s="51"/>
      <c r="U85" s="51"/>
      <c r="V85" s="63">
        <f t="shared" si="34"/>
        <v>0</v>
      </c>
    </row>
    <row r="86" spans="1:22" ht="82.5">
      <c r="A86" s="42"/>
      <c r="B86" s="30" t="s">
        <v>65</v>
      </c>
      <c r="C86" s="27">
        <v>816</v>
      </c>
      <c r="D86" s="29" t="s">
        <v>53</v>
      </c>
      <c r="E86" s="37" t="s">
        <v>226</v>
      </c>
      <c r="F86" s="50">
        <f t="shared" si="33"/>
        <v>20</v>
      </c>
      <c r="G86" s="51">
        <v>20</v>
      </c>
      <c r="H86" s="51"/>
      <c r="I86" s="51"/>
      <c r="J86" s="50">
        <f t="shared" si="71"/>
        <v>0</v>
      </c>
      <c r="K86" s="51"/>
      <c r="L86" s="51"/>
      <c r="M86" s="51"/>
      <c r="N86" s="50">
        <f t="shared" si="72"/>
        <v>20</v>
      </c>
      <c r="O86" s="51">
        <v>20</v>
      </c>
      <c r="P86" s="51"/>
      <c r="Q86" s="51"/>
      <c r="R86" s="50">
        <f t="shared" si="73"/>
        <v>20</v>
      </c>
      <c r="S86" s="51">
        <v>20</v>
      </c>
      <c r="T86" s="51"/>
      <c r="U86" s="51"/>
      <c r="V86" s="63">
        <f t="shared" si="34"/>
        <v>0</v>
      </c>
    </row>
    <row r="87" spans="1:22" ht="66">
      <c r="A87" s="42"/>
      <c r="B87" s="30" t="s">
        <v>66</v>
      </c>
      <c r="C87" s="27">
        <v>816</v>
      </c>
      <c r="D87" s="29" t="s">
        <v>53</v>
      </c>
      <c r="E87" s="37" t="s">
        <v>231</v>
      </c>
      <c r="F87" s="50">
        <f t="shared" ref="F87:F125" si="74">G87+H87+I87</f>
        <v>6500</v>
      </c>
      <c r="G87" s="51">
        <v>6500</v>
      </c>
      <c r="H87" s="51"/>
      <c r="I87" s="51"/>
      <c r="J87" s="50">
        <f t="shared" si="71"/>
        <v>0</v>
      </c>
      <c r="K87" s="51"/>
      <c r="L87" s="51"/>
      <c r="M87" s="51"/>
      <c r="N87" s="50">
        <f t="shared" si="72"/>
        <v>6500</v>
      </c>
      <c r="O87" s="51">
        <v>6500</v>
      </c>
      <c r="P87" s="51"/>
      <c r="Q87" s="51"/>
      <c r="R87" s="50">
        <f t="shared" si="73"/>
        <v>6500</v>
      </c>
      <c r="S87" s="51">
        <v>6500</v>
      </c>
      <c r="T87" s="51"/>
      <c r="U87" s="51"/>
      <c r="V87" s="63">
        <f t="shared" ref="V87:V125" si="75">J87/F87</f>
        <v>0</v>
      </c>
    </row>
    <row r="88" spans="1:22" ht="18.75">
      <c r="A88" s="41" t="s">
        <v>67</v>
      </c>
      <c r="B88" s="22" t="s">
        <v>68</v>
      </c>
      <c r="C88" s="1" t="s">
        <v>12</v>
      </c>
      <c r="D88" s="1" t="s">
        <v>12</v>
      </c>
      <c r="E88" s="1" t="s">
        <v>12</v>
      </c>
      <c r="F88" s="49">
        <f t="shared" si="74"/>
        <v>61327.7</v>
      </c>
      <c r="G88" s="49">
        <f>G89+G92+G95+G99+G105</f>
        <v>40996.199999999997</v>
      </c>
      <c r="H88" s="49">
        <f>H89+H92+H95+H99+H105</f>
        <v>20331.5</v>
      </c>
      <c r="I88" s="49">
        <f>I89+I92+I95+I99+I105</f>
        <v>0</v>
      </c>
      <c r="J88" s="49">
        <f t="shared" ref="J88:J89" si="76">K88+L88+M88</f>
        <v>2831</v>
      </c>
      <c r="K88" s="49">
        <f>K89+K92+K95+K99+K105</f>
        <v>2831</v>
      </c>
      <c r="L88" s="49">
        <f>L89+L92+L95+L99+L105</f>
        <v>0</v>
      </c>
      <c r="M88" s="49">
        <f>M89+M92+M95+M99+M105</f>
        <v>0</v>
      </c>
      <c r="N88" s="49">
        <f t="shared" ref="N88:N89" si="77">O88+P88+Q88</f>
        <v>50781.4</v>
      </c>
      <c r="O88" s="49">
        <f>O89+O92+O95+O99+O105</f>
        <v>16311.1</v>
      </c>
      <c r="P88" s="49">
        <f>P89+P92+P95+P99+P105</f>
        <v>34470.300000000003</v>
      </c>
      <c r="Q88" s="49">
        <f>Q89+Q92+Q95+Q99+Q105</f>
        <v>0</v>
      </c>
      <c r="R88" s="49">
        <f t="shared" ref="R88:R89" si="78">S88+T88+U88</f>
        <v>88625.8</v>
      </c>
      <c r="S88" s="49">
        <f>S89+S92+S95+S99+S105</f>
        <v>15451</v>
      </c>
      <c r="T88" s="49">
        <f>T89+T92+T95+T99+T105</f>
        <v>73174.8</v>
      </c>
      <c r="U88" s="49">
        <f>U89+U92+U95+U99+U105</f>
        <v>0</v>
      </c>
      <c r="V88" s="61">
        <f t="shared" si="75"/>
        <v>4.5999999999999999E-2</v>
      </c>
    </row>
    <row r="89" spans="1:22" ht="33">
      <c r="A89" s="39" t="s">
        <v>69</v>
      </c>
      <c r="B89" s="15" t="s">
        <v>70</v>
      </c>
      <c r="C89" s="6" t="s">
        <v>12</v>
      </c>
      <c r="D89" s="6" t="s">
        <v>12</v>
      </c>
      <c r="E89" s="6" t="s">
        <v>12</v>
      </c>
      <c r="F89" s="50">
        <f t="shared" si="74"/>
        <v>122.4</v>
      </c>
      <c r="G89" s="50">
        <f>SUM(G91:G91)</f>
        <v>122.4</v>
      </c>
      <c r="H89" s="50">
        <f>SUM(H91:H91)</f>
        <v>0</v>
      </c>
      <c r="I89" s="50">
        <f>SUM(I91:I91)</f>
        <v>0</v>
      </c>
      <c r="J89" s="50">
        <f t="shared" si="76"/>
        <v>0</v>
      </c>
      <c r="K89" s="50">
        <f>SUM(K91:K91)</f>
        <v>0</v>
      </c>
      <c r="L89" s="50">
        <f>SUM(L91:L91)</f>
        <v>0</v>
      </c>
      <c r="M89" s="50">
        <f>SUM(M91:M91)</f>
        <v>0</v>
      </c>
      <c r="N89" s="52">
        <f t="shared" si="77"/>
        <v>0</v>
      </c>
      <c r="O89" s="50">
        <f>SUM(O91:O91)</f>
        <v>0</v>
      </c>
      <c r="P89" s="50">
        <f>SUM(P91:P91)</f>
        <v>0</v>
      </c>
      <c r="Q89" s="50">
        <f>SUM(Q91:Q91)</f>
        <v>0</v>
      </c>
      <c r="R89" s="52">
        <f t="shared" si="78"/>
        <v>0</v>
      </c>
      <c r="S89" s="50">
        <f>SUM(S91:S91)</f>
        <v>0</v>
      </c>
      <c r="T89" s="50">
        <f>SUM(T91:T91)</f>
        <v>0</v>
      </c>
      <c r="U89" s="50">
        <f>SUM(U91:U91)</f>
        <v>0</v>
      </c>
      <c r="V89" s="62">
        <f t="shared" si="75"/>
        <v>0</v>
      </c>
    </row>
    <row r="90" spans="1:22" ht="18.75">
      <c r="A90" s="36"/>
      <c r="B90" s="28" t="s">
        <v>15</v>
      </c>
      <c r="C90" s="25"/>
      <c r="D90" s="25"/>
      <c r="E90" s="25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62"/>
    </row>
    <row r="91" spans="1:22" ht="141.75" customHeight="1">
      <c r="A91" s="42"/>
      <c r="B91" s="30" t="s">
        <v>258</v>
      </c>
      <c r="C91" s="27">
        <v>815</v>
      </c>
      <c r="D91" s="29" t="s">
        <v>50</v>
      </c>
      <c r="E91" s="37" t="s">
        <v>259</v>
      </c>
      <c r="F91" s="50">
        <f t="shared" si="74"/>
        <v>122.4</v>
      </c>
      <c r="G91" s="51">
        <v>122.4</v>
      </c>
      <c r="H91" s="51"/>
      <c r="I91" s="51"/>
      <c r="J91" s="50">
        <f t="shared" ref="J91:J92" si="79">K91+L91+M91</f>
        <v>0</v>
      </c>
      <c r="K91" s="51"/>
      <c r="L91" s="51"/>
      <c r="M91" s="51"/>
      <c r="N91" s="50">
        <f t="shared" ref="N91:N92" si="80">O91+P91+Q91</f>
        <v>0</v>
      </c>
      <c r="O91" s="51"/>
      <c r="P91" s="51"/>
      <c r="Q91" s="51"/>
      <c r="R91" s="50">
        <f t="shared" ref="R91:R92" si="81">S91+T91+U91</f>
        <v>0</v>
      </c>
      <c r="S91" s="51"/>
      <c r="T91" s="51"/>
      <c r="U91" s="51"/>
      <c r="V91" s="63">
        <f t="shared" si="75"/>
        <v>0</v>
      </c>
    </row>
    <row r="92" spans="1:22" ht="18.75">
      <c r="A92" s="36" t="s">
        <v>71</v>
      </c>
      <c r="B92" s="24" t="s">
        <v>72</v>
      </c>
      <c r="C92" s="25" t="s">
        <v>12</v>
      </c>
      <c r="D92" s="25" t="s">
        <v>12</v>
      </c>
      <c r="E92" s="25" t="s">
        <v>12</v>
      </c>
      <c r="F92" s="50">
        <f t="shared" si="74"/>
        <v>20000</v>
      </c>
      <c r="G92" s="50">
        <f>SUM(G94:G94)</f>
        <v>20000</v>
      </c>
      <c r="H92" s="50">
        <f>SUM(H94:H94)</f>
        <v>0</v>
      </c>
      <c r="I92" s="50">
        <f>SUM(I94:I94)</f>
        <v>0</v>
      </c>
      <c r="J92" s="50">
        <f t="shared" si="79"/>
        <v>0</v>
      </c>
      <c r="K92" s="50">
        <f>SUM(K94:K94)</f>
        <v>0</v>
      </c>
      <c r="L92" s="50">
        <f>SUM(L94:L94)</f>
        <v>0</v>
      </c>
      <c r="M92" s="50">
        <f>SUM(M94:M94)</f>
        <v>0</v>
      </c>
      <c r="N92" s="50">
        <f t="shared" si="80"/>
        <v>0</v>
      </c>
      <c r="O92" s="50">
        <f>SUM(O94:O94)</f>
        <v>0</v>
      </c>
      <c r="P92" s="50">
        <f>SUM(P94:P94)</f>
        <v>0</v>
      </c>
      <c r="Q92" s="50">
        <f>SUM(Q94:Q94)</f>
        <v>0</v>
      </c>
      <c r="R92" s="50">
        <f t="shared" si="81"/>
        <v>0</v>
      </c>
      <c r="S92" s="50">
        <f>SUM(S94:S94)</f>
        <v>0</v>
      </c>
      <c r="T92" s="50">
        <f>SUM(T94:T94)</f>
        <v>0</v>
      </c>
      <c r="U92" s="50">
        <f>SUM(U94:U94)</f>
        <v>0</v>
      </c>
      <c r="V92" s="62">
        <f t="shared" si="75"/>
        <v>0</v>
      </c>
    </row>
    <row r="93" spans="1:22" ht="18.75">
      <c r="A93" s="42"/>
      <c r="B93" s="28" t="s">
        <v>15</v>
      </c>
      <c r="C93" s="27"/>
      <c r="D93" s="29"/>
      <c r="E93" s="37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62"/>
    </row>
    <row r="94" spans="1:22" ht="49.5">
      <c r="A94" s="42"/>
      <c r="B94" s="30" t="s">
        <v>73</v>
      </c>
      <c r="C94" s="27">
        <v>840</v>
      </c>
      <c r="D94" s="29" t="s">
        <v>74</v>
      </c>
      <c r="E94" s="37" t="s">
        <v>240</v>
      </c>
      <c r="F94" s="50">
        <f t="shared" si="74"/>
        <v>20000</v>
      </c>
      <c r="G94" s="51">
        <v>20000</v>
      </c>
      <c r="H94" s="51"/>
      <c r="I94" s="51"/>
      <c r="J94" s="50">
        <f t="shared" ref="J94:J95" si="82">K94+L94+M94</f>
        <v>0</v>
      </c>
      <c r="K94" s="51"/>
      <c r="L94" s="51"/>
      <c r="M94" s="51"/>
      <c r="N94" s="50">
        <f t="shared" ref="N94:N95" si="83">O94+P94+Q94</f>
        <v>0</v>
      </c>
      <c r="O94" s="51"/>
      <c r="P94" s="51"/>
      <c r="Q94" s="51"/>
      <c r="R94" s="50">
        <f t="shared" ref="R94:R95" si="84">S94+T94+U94</f>
        <v>0</v>
      </c>
      <c r="S94" s="51"/>
      <c r="T94" s="51"/>
      <c r="U94" s="51"/>
      <c r="V94" s="63">
        <f t="shared" si="75"/>
        <v>0</v>
      </c>
    </row>
    <row r="95" spans="1:22" ht="33">
      <c r="A95" s="36" t="s">
        <v>75</v>
      </c>
      <c r="B95" s="24" t="s">
        <v>76</v>
      </c>
      <c r="C95" s="25" t="s">
        <v>12</v>
      </c>
      <c r="D95" s="25" t="s">
        <v>12</v>
      </c>
      <c r="E95" s="25" t="s">
        <v>12</v>
      </c>
      <c r="F95" s="50">
        <f t="shared" si="74"/>
        <v>5300</v>
      </c>
      <c r="G95" s="50">
        <f>SUM(G97:G98)</f>
        <v>5300</v>
      </c>
      <c r="H95" s="50">
        <f>SUM(H97:H98)</f>
        <v>0</v>
      </c>
      <c r="I95" s="50">
        <f>SUM(I97:I98)</f>
        <v>0</v>
      </c>
      <c r="J95" s="50">
        <f t="shared" si="82"/>
        <v>0</v>
      </c>
      <c r="K95" s="50">
        <f>SUM(K97:K98)</f>
        <v>0</v>
      </c>
      <c r="L95" s="50">
        <f>SUM(L97:L98)</f>
        <v>0</v>
      </c>
      <c r="M95" s="50">
        <f>SUM(M97:M98)</f>
        <v>0</v>
      </c>
      <c r="N95" s="50">
        <f t="shared" si="83"/>
        <v>1300</v>
      </c>
      <c r="O95" s="50">
        <f>SUM(O97:O98)</f>
        <v>1300</v>
      </c>
      <c r="P95" s="50">
        <f>SUM(P97:P98)</f>
        <v>0</v>
      </c>
      <c r="Q95" s="50">
        <f>SUM(Q97:Q98)</f>
        <v>0</v>
      </c>
      <c r="R95" s="50">
        <f t="shared" si="84"/>
        <v>1300</v>
      </c>
      <c r="S95" s="50">
        <f>SUM(S97:S98)</f>
        <v>1300</v>
      </c>
      <c r="T95" s="50">
        <f>SUM(T97:T98)</f>
        <v>0</v>
      </c>
      <c r="U95" s="50">
        <f>SUM(U97:U98)</f>
        <v>0</v>
      </c>
      <c r="V95" s="62">
        <f t="shared" si="75"/>
        <v>0</v>
      </c>
    </row>
    <row r="96" spans="1:22" ht="18.75">
      <c r="A96" s="42"/>
      <c r="B96" s="28" t="s">
        <v>15</v>
      </c>
      <c r="C96" s="27"/>
      <c r="D96" s="29"/>
      <c r="E96" s="37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62"/>
    </row>
    <row r="97" spans="1:22" ht="49.5">
      <c r="A97" s="42"/>
      <c r="B97" s="30" t="s">
        <v>212</v>
      </c>
      <c r="C97" s="27">
        <v>804</v>
      </c>
      <c r="D97" s="29" t="s">
        <v>77</v>
      </c>
      <c r="E97" s="32" t="s">
        <v>211</v>
      </c>
      <c r="F97" s="50">
        <f t="shared" si="74"/>
        <v>2650</v>
      </c>
      <c r="G97" s="51">
        <v>2650</v>
      </c>
      <c r="H97" s="51"/>
      <c r="I97" s="51"/>
      <c r="J97" s="50">
        <f t="shared" ref="J97:J99" si="85">K97+L97+M97</f>
        <v>0</v>
      </c>
      <c r="K97" s="51"/>
      <c r="L97" s="51"/>
      <c r="M97" s="51"/>
      <c r="N97" s="50">
        <f t="shared" ref="N97:N99" si="86">O97+P97+Q97</f>
        <v>1300</v>
      </c>
      <c r="O97" s="51">
        <v>1300</v>
      </c>
      <c r="P97" s="51"/>
      <c r="Q97" s="51"/>
      <c r="R97" s="50">
        <f t="shared" ref="R97:R99" si="87">S97+T97+U97</f>
        <v>1300</v>
      </c>
      <c r="S97" s="51">
        <v>1300</v>
      </c>
      <c r="T97" s="51"/>
      <c r="U97" s="51"/>
      <c r="V97" s="63">
        <f t="shared" si="75"/>
        <v>0</v>
      </c>
    </row>
    <row r="98" spans="1:22" ht="66">
      <c r="A98" s="42"/>
      <c r="B98" s="30" t="s">
        <v>214</v>
      </c>
      <c r="C98" s="27">
        <v>804</v>
      </c>
      <c r="D98" s="29" t="s">
        <v>77</v>
      </c>
      <c r="E98" s="32" t="s">
        <v>213</v>
      </c>
      <c r="F98" s="50">
        <f t="shared" si="74"/>
        <v>2650</v>
      </c>
      <c r="G98" s="51">
        <v>2650</v>
      </c>
      <c r="H98" s="51"/>
      <c r="I98" s="51"/>
      <c r="J98" s="50">
        <f t="shared" si="85"/>
        <v>0</v>
      </c>
      <c r="K98" s="51"/>
      <c r="L98" s="51"/>
      <c r="M98" s="51"/>
      <c r="N98" s="50">
        <f t="shared" si="86"/>
        <v>0</v>
      </c>
      <c r="O98" s="51"/>
      <c r="P98" s="51"/>
      <c r="Q98" s="51"/>
      <c r="R98" s="50">
        <f t="shared" si="87"/>
        <v>0</v>
      </c>
      <c r="S98" s="51"/>
      <c r="T98" s="51"/>
      <c r="U98" s="51"/>
      <c r="V98" s="63">
        <f t="shared" si="75"/>
        <v>0</v>
      </c>
    </row>
    <row r="99" spans="1:22" ht="33">
      <c r="A99" s="39" t="s">
        <v>78</v>
      </c>
      <c r="B99" s="15" t="s">
        <v>79</v>
      </c>
      <c r="C99" s="6" t="s">
        <v>12</v>
      </c>
      <c r="D99" s="6" t="s">
        <v>12</v>
      </c>
      <c r="E99" s="6" t="s">
        <v>12</v>
      </c>
      <c r="F99" s="50">
        <f t="shared" si="74"/>
        <v>14945</v>
      </c>
      <c r="G99" s="50">
        <f>SUM(G101:G104)</f>
        <v>14945</v>
      </c>
      <c r="H99" s="50">
        <f>SUM(H101:H104)</f>
        <v>0</v>
      </c>
      <c r="I99" s="50">
        <f>SUM(I101:I104)</f>
        <v>0</v>
      </c>
      <c r="J99" s="50">
        <f t="shared" si="85"/>
        <v>2831</v>
      </c>
      <c r="K99" s="50">
        <f>SUM(K101:K104)</f>
        <v>2831</v>
      </c>
      <c r="L99" s="50">
        <f>SUM(L101:L104)</f>
        <v>0</v>
      </c>
      <c r="M99" s="50">
        <f>SUM(M101:M104)</f>
        <v>0</v>
      </c>
      <c r="N99" s="52">
        <f t="shared" si="86"/>
        <v>13945</v>
      </c>
      <c r="O99" s="50">
        <f>SUM(O101:O104)</f>
        <v>13945</v>
      </c>
      <c r="P99" s="50">
        <f>SUM(P101:P104)</f>
        <v>0</v>
      </c>
      <c r="Q99" s="50">
        <f>SUM(Q101:Q104)</f>
        <v>0</v>
      </c>
      <c r="R99" s="52">
        <f t="shared" si="87"/>
        <v>13945</v>
      </c>
      <c r="S99" s="50">
        <f>SUM(S101:S104)</f>
        <v>13945</v>
      </c>
      <c r="T99" s="50">
        <f>SUM(T101:T104)</f>
        <v>0</v>
      </c>
      <c r="U99" s="50">
        <f>SUM(U101:U104)</f>
        <v>0</v>
      </c>
      <c r="V99" s="62">
        <f t="shared" si="75"/>
        <v>0.189</v>
      </c>
    </row>
    <row r="100" spans="1:22" ht="18.75">
      <c r="A100" s="40"/>
      <c r="B100" s="18" t="s">
        <v>15</v>
      </c>
      <c r="C100" s="7"/>
      <c r="D100" s="8"/>
      <c r="E100" s="10"/>
      <c r="F100" s="50"/>
      <c r="G100" s="50"/>
      <c r="H100" s="50"/>
      <c r="I100" s="50"/>
      <c r="J100" s="50"/>
      <c r="K100" s="50"/>
      <c r="L100" s="50"/>
      <c r="M100" s="50"/>
      <c r="N100" s="52"/>
      <c r="O100" s="50"/>
      <c r="P100" s="50"/>
      <c r="Q100" s="50"/>
      <c r="R100" s="52"/>
      <c r="S100" s="50"/>
      <c r="T100" s="50"/>
      <c r="U100" s="50"/>
      <c r="V100" s="62"/>
    </row>
    <row r="101" spans="1:22" ht="75.75" customHeight="1">
      <c r="A101" s="42"/>
      <c r="B101" s="30" t="s">
        <v>80</v>
      </c>
      <c r="C101" s="27">
        <v>804</v>
      </c>
      <c r="D101" s="29" t="s">
        <v>77</v>
      </c>
      <c r="E101" s="32" t="s">
        <v>209</v>
      </c>
      <c r="F101" s="50">
        <f t="shared" si="74"/>
        <v>1600</v>
      </c>
      <c r="G101" s="51">
        <v>1600</v>
      </c>
      <c r="H101" s="51"/>
      <c r="I101" s="51"/>
      <c r="J101" s="50">
        <f t="shared" ref="J101:J105" si="88">K101+L101+M101</f>
        <v>0</v>
      </c>
      <c r="K101" s="51"/>
      <c r="L101" s="51"/>
      <c r="M101" s="51"/>
      <c r="N101" s="50">
        <f t="shared" ref="N101:N105" si="89">O101+P101+Q101</f>
        <v>1600</v>
      </c>
      <c r="O101" s="51">
        <v>1600</v>
      </c>
      <c r="P101" s="51"/>
      <c r="Q101" s="51"/>
      <c r="R101" s="50">
        <f t="shared" ref="R101:R105" si="90">S101+T101+U101</f>
        <v>1600</v>
      </c>
      <c r="S101" s="51">
        <v>1600</v>
      </c>
      <c r="T101" s="51"/>
      <c r="U101" s="51"/>
      <c r="V101" s="63">
        <f t="shared" si="75"/>
        <v>0</v>
      </c>
    </row>
    <row r="102" spans="1:22" ht="150" customHeight="1">
      <c r="A102" s="42"/>
      <c r="B102" s="30" t="s">
        <v>81</v>
      </c>
      <c r="C102" s="27">
        <v>804</v>
      </c>
      <c r="D102" s="29" t="s">
        <v>77</v>
      </c>
      <c r="E102" s="32" t="s">
        <v>210</v>
      </c>
      <c r="F102" s="50">
        <f t="shared" si="74"/>
        <v>7819</v>
      </c>
      <c r="G102" s="51">
        <v>7819</v>
      </c>
      <c r="H102" s="51"/>
      <c r="I102" s="51"/>
      <c r="J102" s="50">
        <f t="shared" si="88"/>
        <v>0</v>
      </c>
      <c r="K102" s="51"/>
      <c r="L102" s="51"/>
      <c r="M102" s="51"/>
      <c r="N102" s="50">
        <f t="shared" si="89"/>
        <v>7819</v>
      </c>
      <c r="O102" s="51">
        <v>7819</v>
      </c>
      <c r="P102" s="51"/>
      <c r="Q102" s="51"/>
      <c r="R102" s="50">
        <f t="shared" si="90"/>
        <v>7819</v>
      </c>
      <c r="S102" s="51">
        <v>7819</v>
      </c>
      <c r="T102" s="51"/>
      <c r="U102" s="51"/>
      <c r="V102" s="63">
        <f t="shared" si="75"/>
        <v>0</v>
      </c>
    </row>
    <row r="103" spans="1:22" ht="80.25" customHeight="1">
      <c r="A103" s="42"/>
      <c r="B103" s="30" t="s">
        <v>138</v>
      </c>
      <c r="C103" s="27">
        <v>804</v>
      </c>
      <c r="D103" s="29" t="s">
        <v>77</v>
      </c>
      <c r="E103" s="32" t="s">
        <v>208</v>
      </c>
      <c r="F103" s="50">
        <f t="shared" si="74"/>
        <v>1630</v>
      </c>
      <c r="G103" s="51">
        <v>1630</v>
      </c>
      <c r="H103" s="51"/>
      <c r="I103" s="51"/>
      <c r="J103" s="50">
        <f t="shared" si="88"/>
        <v>0</v>
      </c>
      <c r="K103" s="51"/>
      <c r="L103" s="51"/>
      <c r="M103" s="51"/>
      <c r="N103" s="50">
        <f t="shared" si="89"/>
        <v>630</v>
      </c>
      <c r="O103" s="51">
        <v>630</v>
      </c>
      <c r="P103" s="51"/>
      <c r="Q103" s="51"/>
      <c r="R103" s="50">
        <f t="shared" si="90"/>
        <v>630</v>
      </c>
      <c r="S103" s="51">
        <v>630</v>
      </c>
      <c r="T103" s="51"/>
      <c r="U103" s="51"/>
      <c r="V103" s="63">
        <f t="shared" si="75"/>
        <v>0</v>
      </c>
    </row>
    <row r="104" spans="1:22" ht="147" customHeight="1">
      <c r="A104" s="42"/>
      <c r="B104" s="30" t="s">
        <v>207</v>
      </c>
      <c r="C104" s="27">
        <v>804</v>
      </c>
      <c r="D104" s="29" t="s">
        <v>77</v>
      </c>
      <c r="E104" s="32" t="s">
        <v>206</v>
      </c>
      <c r="F104" s="50">
        <f t="shared" si="74"/>
        <v>3896</v>
      </c>
      <c r="G104" s="51">
        <v>3896</v>
      </c>
      <c r="H104" s="51"/>
      <c r="I104" s="51"/>
      <c r="J104" s="50">
        <f t="shared" si="88"/>
        <v>2831</v>
      </c>
      <c r="K104" s="51">
        <v>2831</v>
      </c>
      <c r="L104" s="51"/>
      <c r="M104" s="51"/>
      <c r="N104" s="50">
        <f t="shared" si="89"/>
        <v>3896</v>
      </c>
      <c r="O104" s="51">
        <v>3896</v>
      </c>
      <c r="P104" s="51"/>
      <c r="Q104" s="51"/>
      <c r="R104" s="50">
        <f t="shared" si="90"/>
        <v>3896</v>
      </c>
      <c r="S104" s="51">
        <v>3896</v>
      </c>
      <c r="T104" s="51"/>
      <c r="U104" s="51"/>
      <c r="V104" s="63">
        <f t="shared" si="75"/>
        <v>0.72699999999999998</v>
      </c>
    </row>
    <row r="105" spans="1:22" ht="33">
      <c r="A105" s="36" t="s">
        <v>82</v>
      </c>
      <c r="B105" s="24" t="s">
        <v>83</v>
      </c>
      <c r="C105" s="25" t="s">
        <v>12</v>
      </c>
      <c r="D105" s="25" t="s">
        <v>12</v>
      </c>
      <c r="E105" s="6" t="s">
        <v>12</v>
      </c>
      <c r="F105" s="52">
        <f t="shared" si="74"/>
        <v>20960.3</v>
      </c>
      <c r="G105" s="52">
        <f>SUM(G107:G108)</f>
        <v>628.79999999999995</v>
      </c>
      <c r="H105" s="52">
        <f>SUM(H107:H108)</f>
        <v>20331.5</v>
      </c>
      <c r="I105" s="52">
        <f>SUM(I107:I108)</f>
        <v>0</v>
      </c>
      <c r="J105" s="52">
        <f t="shared" si="88"/>
        <v>0</v>
      </c>
      <c r="K105" s="52">
        <f>SUM(K107:K108)</f>
        <v>0</v>
      </c>
      <c r="L105" s="52">
        <f>SUM(L107:L108)</f>
        <v>0</v>
      </c>
      <c r="M105" s="52">
        <f>SUM(M107:M108)</f>
        <v>0</v>
      </c>
      <c r="N105" s="52">
        <f t="shared" si="89"/>
        <v>35536.400000000001</v>
      </c>
      <c r="O105" s="52">
        <f>SUM(O107:O108)</f>
        <v>1066.0999999999999</v>
      </c>
      <c r="P105" s="52">
        <f>SUM(P107:P108)</f>
        <v>34470.300000000003</v>
      </c>
      <c r="Q105" s="52">
        <f>SUM(Q107:Q108)</f>
        <v>0</v>
      </c>
      <c r="R105" s="52">
        <f t="shared" si="90"/>
        <v>73380.800000000003</v>
      </c>
      <c r="S105" s="52">
        <f>SUM(S107:S108)</f>
        <v>206</v>
      </c>
      <c r="T105" s="52">
        <f>SUM(T107:T108)</f>
        <v>73174.8</v>
      </c>
      <c r="U105" s="52">
        <f>SUM(U107:U108)</f>
        <v>0</v>
      </c>
      <c r="V105" s="65">
        <f t="shared" si="75"/>
        <v>0</v>
      </c>
    </row>
    <row r="106" spans="1:22" ht="18.75">
      <c r="A106" s="40"/>
      <c r="B106" s="18" t="s">
        <v>15</v>
      </c>
      <c r="C106" s="7"/>
      <c r="D106" s="8"/>
      <c r="E106" s="5"/>
      <c r="F106" s="50"/>
      <c r="G106" s="50"/>
      <c r="H106" s="50"/>
      <c r="I106" s="50"/>
      <c r="J106" s="50"/>
      <c r="K106" s="50"/>
      <c r="L106" s="50"/>
      <c r="M106" s="50"/>
      <c r="N106" s="52"/>
      <c r="O106" s="50"/>
      <c r="P106" s="50"/>
      <c r="Q106" s="50"/>
      <c r="R106" s="52"/>
      <c r="S106" s="50"/>
      <c r="T106" s="50"/>
      <c r="U106" s="50"/>
      <c r="V106" s="62"/>
    </row>
    <row r="107" spans="1:22" ht="161.25" customHeight="1">
      <c r="A107" s="40"/>
      <c r="B107" s="59" t="s">
        <v>323</v>
      </c>
      <c r="C107" s="27">
        <v>815</v>
      </c>
      <c r="D107" s="29" t="s">
        <v>50</v>
      </c>
      <c r="E107" s="5" t="s">
        <v>324</v>
      </c>
      <c r="F107" s="50">
        <f t="shared" si="74"/>
        <v>0</v>
      </c>
      <c r="G107" s="51"/>
      <c r="H107" s="51"/>
      <c r="I107" s="51"/>
      <c r="J107" s="50">
        <f t="shared" ref="J107:J110" si="91">K107+L107+M107</f>
        <v>0</v>
      </c>
      <c r="K107" s="51"/>
      <c r="L107" s="51"/>
      <c r="M107" s="51"/>
      <c r="N107" s="52">
        <f t="shared" ref="N107:N110" si="92">O107+P107+Q107</f>
        <v>0</v>
      </c>
      <c r="O107" s="51"/>
      <c r="P107" s="51"/>
      <c r="Q107" s="51"/>
      <c r="R107" s="52">
        <f t="shared" ref="R107:R110" si="93">S107+T107+U107</f>
        <v>66512.600000000006</v>
      </c>
      <c r="S107" s="51"/>
      <c r="T107" s="51">
        <v>66512.600000000006</v>
      </c>
      <c r="U107" s="51"/>
      <c r="V107" s="63" t="e">
        <f t="shared" si="75"/>
        <v>#DIV/0!</v>
      </c>
    </row>
    <row r="108" spans="1:22" ht="166.5" customHeight="1">
      <c r="A108" s="40"/>
      <c r="B108" s="59" t="s">
        <v>314</v>
      </c>
      <c r="C108" s="27">
        <v>825</v>
      </c>
      <c r="D108" s="29" t="s">
        <v>326</v>
      </c>
      <c r="E108" s="5" t="s">
        <v>313</v>
      </c>
      <c r="F108" s="50">
        <f t="shared" si="74"/>
        <v>20960.3</v>
      </c>
      <c r="G108" s="51">
        <v>628.79999999999995</v>
      </c>
      <c r="H108" s="51">
        <v>20331.5</v>
      </c>
      <c r="I108" s="51"/>
      <c r="J108" s="50">
        <f t="shared" si="91"/>
        <v>0</v>
      </c>
      <c r="K108" s="51"/>
      <c r="L108" s="51"/>
      <c r="M108" s="51"/>
      <c r="N108" s="52">
        <f t="shared" si="92"/>
        <v>35536.400000000001</v>
      </c>
      <c r="O108" s="51">
        <v>1066.0999999999999</v>
      </c>
      <c r="P108" s="51">
        <v>34470.300000000003</v>
      </c>
      <c r="Q108" s="51"/>
      <c r="R108" s="52">
        <f t="shared" si="93"/>
        <v>6868.2</v>
      </c>
      <c r="S108" s="51">
        <v>206</v>
      </c>
      <c r="T108" s="51">
        <v>6662.2</v>
      </c>
      <c r="U108" s="51"/>
      <c r="V108" s="63">
        <f t="shared" si="75"/>
        <v>0</v>
      </c>
    </row>
    <row r="109" spans="1:22" ht="33">
      <c r="A109" s="41" t="s">
        <v>84</v>
      </c>
      <c r="B109" s="22" t="s">
        <v>85</v>
      </c>
      <c r="C109" s="1" t="s">
        <v>12</v>
      </c>
      <c r="D109" s="1" t="s">
        <v>12</v>
      </c>
      <c r="E109" s="1" t="s">
        <v>12</v>
      </c>
      <c r="F109" s="49">
        <f t="shared" si="74"/>
        <v>1888493.2</v>
      </c>
      <c r="G109" s="49">
        <f>G110+G113+G117+G120</f>
        <v>279558.40000000002</v>
      </c>
      <c r="H109" s="49">
        <f>H110+H113+H117+H120</f>
        <v>1322940</v>
      </c>
      <c r="I109" s="49">
        <f>I110+I113+I117+I120</f>
        <v>285994.8</v>
      </c>
      <c r="J109" s="49">
        <f t="shared" si="91"/>
        <v>0</v>
      </c>
      <c r="K109" s="49">
        <f>K110+K113+K117+K120</f>
        <v>0</v>
      </c>
      <c r="L109" s="49">
        <f>L110+L113+L117+L120</f>
        <v>0</v>
      </c>
      <c r="M109" s="49">
        <f>M110+M113+M117+M120</f>
        <v>0</v>
      </c>
      <c r="N109" s="49">
        <f t="shared" si="92"/>
        <v>1478635.7</v>
      </c>
      <c r="O109" s="49">
        <f>O110+O113+O117+O120</f>
        <v>122928.6</v>
      </c>
      <c r="P109" s="49">
        <f>P110+P113+P117+P120</f>
        <v>1285607.7</v>
      </c>
      <c r="Q109" s="49">
        <f>Q110+Q113+Q117+Q120</f>
        <v>70099.399999999994</v>
      </c>
      <c r="R109" s="49">
        <f t="shared" si="93"/>
        <v>2069109.7</v>
      </c>
      <c r="S109" s="49">
        <f>S110+S113+S117+S120</f>
        <v>71591.3</v>
      </c>
      <c r="T109" s="49">
        <f>T110+T113+T117+T120</f>
        <v>1942951.8</v>
      </c>
      <c r="U109" s="49">
        <f>U110+U113+U117+U120</f>
        <v>54566.6</v>
      </c>
      <c r="V109" s="61">
        <f t="shared" si="75"/>
        <v>0</v>
      </c>
    </row>
    <row r="110" spans="1:22" ht="33">
      <c r="A110" s="39" t="s">
        <v>86</v>
      </c>
      <c r="B110" s="15" t="s">
        <v>87</v>
      </c>
      <c r="C110" s="6" t="s">
        <v>12</v>
      </c>
      <c r="D110" s="6" t="s">
        <v>12</v>
      </c>
      <c r="E110" s="6" t="s">
        <v>12</v>
      </c>
      <c r="F110" s="50">
        <f t="shared" si="74"/>
        <v>412440.2</v>
      </c>
      <c r="G110" s="50">
        <f>SUM(G112:G112)</f>
        <v>11392.2</v>
      </c>
      <c r="H110" s="50">
        <f>SUM(H112:H112)</f>
        <v>368346.9</v>
      </c>
      <c r="I110" s="50">
        <f>SUM(I112:I112)</f>
        <v>32701.1</v>
      </c>
      <c r="J110" s="50">
        <f t="shared" si="91"/>
        <v>0</v>
      </c>
      <c r="K110" s="50">
        <f>SUM(K112:K112)</f>
        <v>0</v>
      </c>
      <c r="L110" s="50">
        <f>SUM(L112:L112)</f>
        <v>0</v>
      </c>
      <c r="M110" s="50">
        <f>SUM(M112:M112)</f>
        <v>0</v>
      </c>
      <c r="N110" s="52">
        <f t="shared" si="92"/>
        <v>395339.8</v>
      </c>
      <c r="O110" s="50">
        <f>SUM(O112:O112)</f>
        <v>11229.3</v>
      </c>
      <c r="P110" s="50">
        <f>SUM(P112:P112)</f>
        <v>363080.5</v>
      </c>
      <c r="Q110" s="50">
        <f>SUM(Q112:Q112)</f>
        <v>21030</v>
      </c>
      <c r="R110" s="52">
        <f t="shared" si="93"/>
        <v>379689.8</v>
      </c>
      <c r="S110" s="50">
        <f>SUM(S112:S112)</f>
        <v>11229.3</v>
      </c>
      <c r="T110" s="50">
        <f>SUM(T112:T112)</f>
        <v>363080.5</v>
      </c>
      <c r="U110" s="50">
        <f>SUM(U112:U112)</f>
        <v>5380</v>
      </c>
      <c r="V110" s="62">
        <f t="shared" si="75"/>
        <v>0</v>
      </c>
    </row>
    <row r="111" spans="1:22" ht="18.75">
      <c r="A111" s="40"/>
      <c r="B111" s="16" t="s">
        <v>15</v>
      </c>
      <c r="C111" s="7"/>
      <c r="D111" s="7"/>
      <c r="E111" s="7"/>
      <c r="F111" s="50"/>
      <c r="G111" s="50"/>
      <c r="H111" s="50"/>
      <c r="I111" s="50"/>
      <c r="J111" s="50"/>
      <c r="K111" s="50"/>
      <c r="L111" s="50"/>
      <c r="M111" s="50"/>
      <c r="N111" s="52"/>
      <c r="O111" s="50"/>
      <c r="P111" s="50"/>
      <c r="Q111" s="50"/>
      <c r="R111" s="52"/>
      <c r="S111" s="50"/>
      <c r="T111" s="50"/>
      <c r="U111" s="50"/>
      <c r="V111" s="62"/>
    </row>
    <row r="112" spans="1:22" ht="33">
      <c r="A112" s="40"/>
      <c r="B112" s="17" t="s">
        <v>88</v>
      </c>
      <c r="C112" s="7">
        <v>821</v>
      </c>
      <c r="D112" s="8" t="s">
        <v>19</v>
      </c>
      <c r="E112" s="7" t="s">
        <v>196</v>
      </c>
      <c r="F112" s="50">
        <f t="shared" si="74"/>
        <v>412440.2</v>
      </c>
      <c r="G112" s="51">
        <v>11392.2</v>
      </c>
      <c r="H112" s="51">
        <v>368346.9</v>
      </c>
      <c r="I112" s="51">
        <v>32701.1</v>
      </c>
      <c r="J112" s="50">
        <f t="shared" ref="J112:J113" si="94">K112+L112+M112</f>
        <v>0</v>
      </c>
      <c r="K112" s="51"/>
      <c r="L112" s="51"/>
      <c r="M112" s="51"/>
      <c r="N112" s="52">
        <f t="shared" ref="N112:N113" si="95">O112+P112+Q112</f>
        <v>395339.8</v>
      </c>
      <c r="O112" s="51">
        <v>11229.3</v>
      </c>
      <c r="P112" s="51">
        <v>363080.5</v>
      </c>
      <c r="Q112" s="51">
        <v>21030</v>
      </c>
      <c r="R112" s="52">
        <f t="shared" ref="R112:R113" si="96">S112+T112+U112</f>
        <v>379689.8</v>
      </c>
      <c r="S112" s="51">
        <v>11229.3</v>
      </c>
      <c r="T112" s="51">
        <v>363080.5</v>
      </c>
      <c r="U112" s="51">
        <v>5380</v>
      </c>
      <c r="V112" s="63">
        <f t="shared" si="75"/>
        <v>0</v>
      </c>
    </row>
    <row r="113" spans="1:22" ht="49.5">
      <c r="A113" s="39" t="s">
        <v>89</v>
      </c>
      <c r="B113" s="15" t="s">
        <v>306</v>
      </c>
      <c r="C113" s="6" t="s">
        <v>12</v>
      </c>
      <c r="D113" s="6" t="s">
        <v>12</v>
      </c>
      <c r="E113" s="6" t="s">
        <v>12</v>
      </c>
      <c r="F113" s="50">
        <f t="shared" si="74"/>
        <v>957267</v>
      </c>
      <c r="G113" s="50">
        <f>SUM(G115:G116)</f>
        <v>205158.3</v>
      </c>
      <c r="H113" s="50">
        <f>SUM(H115:H116)</f>
        <v>502459.2</v>
      </c>
      <c r="I113" s="50">
        <v>249649.5</v>
      </c>
      <c r="J113" s="50">
        <f t="shared" si="94"/>
        <v>0</v>
      </c>
      <c r="K113" s="50">
        <f>SUM(K115:K116)</f>
        <v>0</v>
      </c>
      <c r="L113" s="50">
        <f>SUM(L115:L116)</f>
        <v>0</v>
      </c>
      <c r="M113" s="50">
        <f>SUM(M115:M116)</f>
        <v>0</v>
      </c>
      <c r="N113" s="52">
        <f t="shared" si="95"/>
        <v>830002.2</v>
      </c>
      <c r="O113" s="50">
        <f>SUM(O115:O116)</f>
        <v>92945.5</v>
      </c>
      <c r="P113" s="50">
        <f>SUM(P115:P116)</f>
        <v>687987.3</v>
      </c>
      <c r="Q113" s="50">
        <v>49069.4</v>
      </c>
      <c r="R113" s="52">
        <f t="shared" si="96"/>
        <v>1468253.1</v>
      </c>
      <c r="S113" s="50">
        <f>SUM(S115:S116)</f>
        <v>42575.5</v>
      </c>
      <c r="T113" s="50">
        <f>SUM(T115:T116)</f>
        <v>1376608.2</v>
      </c>
      <c r="U113" s="50">
        <v>49069.4</v>
      </c>
      <c r="V113" s="62">
        <f t="shared" si="75"/>
        <v>0</v>
      </c>
    </row>
    <row r="114" spans="1:22" ht="18.75">
      <c r="A114" s="39"/>
      <c r="B114" s="18" t="s">
        <v>15</v>
      </c>
      <c r="C114" s="6"/>
      <c r="D114" s="6"/>
      <c r="E114" s="6"/>
      <c r="F114" s="50"/>
      <c r="G114" s="50"/>
      <c r="H114" s="50"/>
      <c r="I114" s="50"/>
      <c r="J114" s="50"/>
      <c r="K114" s="50"/>
      <c r="L114" s="50"/>
      <c r="M114" s="50"/>
      <c r="N114" s="52"/>
      <c r="O114" s="50"/>
      <c r="P114" s="50"/>
      <c r="Q114" s="50"/>
      <c r="R114" s="52"/>
      <c r="S114" s="50"/>
      <c r="T114" s="50"/>
      <c r="U114" s="50"/>
      <c r="V114" s="62"/>
    </row>
    <row r="115" spans="1:22" ht="66">
      <c r="A115" s="39"/>
      <c r="B115" s="17" t="s">
        <v>136</v>
      </c>
      <c r="C115" s="7">
        <v>821</v>
      </c>
      <c r="D115" s="8" t="s">
        <v>19</v>
      </c>
      <c r="E115" s="7" t="s">
        <v>197</v>
      </c>
      <c r="F115" s="50">
        <f t="shared" si="74"/>
        <v>502459.2</v>
      </c>
      <c r="G115" s="51"/>
      <c r="H115" s="51">
        <f>428932.3+73526.91</f>
        <v>502459.2</v>
      </c>
      <c r="I115" s="51"/>
      <c r="J115" s="50">
        <f t="shared" ref="J115:J117" si="97">K115+L115+M115</f>
        <v>0</v>
      </c>
      <c r="K115" s="51"/>
      <c r="L115" s="51"/>
      <c r="M115" s="51"/>
      <c r="N115" s="52">
        <f t="shared" ref="N115:N117" si="98">O115+P115+Q115</f>
        <v>687987.3</v>
      </c>
      <c r="O115" s="51"/>
      <c r="P115" s="51">
        <v>687987.3</v>
      </c>
      <c r="Q115" s="51"/>
      <c r="R115" s="52">
        <f t="shared" ref="R115:R117" si="99">S115+T115+U115</f>
        <v>1376608.2</v>
      </c>
      <c r="S115" s="51"/>
      <c r="T115" s="51">
        <v>1376608.2</v>
      </c>
      <c r="U115" s="51"/>
      <c r="V115" s="63">
        <f t="shared" si="75"/>
        <v>0</v>
      </c>
    </row>
    <row r="116" spans="1:22" ht="44.25" customHeight="1">
      <c r="A116" s="40"/>
      <c r="B116" s="17" t="s">
        <v>137</v>
      </c>
      <c r="C116" s="7">
        <v>821</v>
      </c>
      <c r="D116" s="8" t="s">
        <v>19</v>
      </c>
      <c r="E116" s="7" t="s">
        <v>237</v>
      </c>
      <c r="F116" s="50">
        <f t="shared" si="74"/>
        <v>205158.3</v>
      </c>
      <c r="G116" s="51">
        <v>205158.3</v>
      </c>
      <c r="H116" s="51"/>
      <c r="I116" s="51"/>
      <c r="J116" s="50">
        <f t="shared" si="97"/>
        <v>0</v>
      </c>
      <c r="K116" s="51"/>
      <c r="L116" s="51"/>
      <c r="M116" s="51"/>
      <c r="N116" s="52">
        <f t="shared" si="98"/>
        <v>92945.5</v>
      </c>
      <c r="O116" s="51">
        <v>92945.5</v>
      </c>
      <c r="P116" s="51"/>
      <c r="Q116" s="51"/>
      <c r="R116" s="52">
        <f t="shared" si="99"/>
        <v>42575.5</v>
      </c>
      <c r="S116" s="51">
        <v>42575.5</v>
      </c>
      <c r="T116" s="51"/>
      <c r="U116" s="51"/>
      <c r="V116" s="63">
        <f t="shared" si="75"/>
        <v>0</v>
      </c>
    </row>
    <row r="117" spans="1:22" ht="44.25" customHeight="1">
      <c r="A117" s="39" t="s">
        <v>304</v>
      </c>
      <c r="B117" s="15" t="s">
        <v>305</v>
      </c>
      <c r="C117" s="6" t="s">
        <v>12</v>
      </c>
      <c r="D117" s="6" t="s">
        <v>12</v>
      </c>
      <c r="E117" s="6" t="s">
        <v>12</v>
      </c>
      <c r="F117" s="52">
        <f t="shared" si="74"/>
        <v>161770.5</v>
      </c>
      <c r="G117" s="52">
        <f t="shared" ref="G117:T117" si="100">G119</f>
        <v>33786.300000000003</v>
      </c>
      <c r="H117" s="52">
        <f t="shared" si="100"/>
        <v>127984.2</v>
      </c>
      <c r="I117" s="52">
        <f t="shared" ref="I117" si="101">I119</f>
        <v>0</v>
      </c>
      <c r="J117" s="52">
        <f t="shared" si="97"/>
        <v>0</v>
      </c>
      <c r="K117" s="52">
        <f t="shared" ref="K117:M117" si="102">K119</f>
        <v>0</v>
      </c>
      <c r="L117" s="52">
        <f t="shared" si="102"/>
        <v>0</v>
      </c>
      <c r="M117" s="52">
        <f t="shared" si="102"/>
        <v>0</v>
      </c>
      <c r="N117" s="52">
        <f t="shared" si="98"/>
        <v>0</v>
      </c>
      <c r="O117" s="52">
        <f t="shared" si="100"/>
        <v>0</v>
      </c>
      <c r="P117" s="52">
        <f t="shared" si="100"/>
        <v>0</v>
      </c>
      <c r="Q117" s="52">
        <f t="shared" si="100"/>
        <v>0</v>
      </c>
      <c r="R117" s="52">
        <f t="shared" si="99"/>
        <v>0</v>
      </c>
      <c r="S117" s="52">
        <f t="shared" si="100"/>
        <v>0</v>
      </c>
      <c r="T117" s="52">
        <f t="shared" si="100"/>
        <v>0</v>
      </c>
      <c r="U117" s="52">
        <f t="shared" ref="U117" si="103">U119</f>
        <v>0</v>
      </c>
      <c r="V117" s="65">
        <f t="shared" si="75"/>
        <v>0</v>
      </c>
    </row>
    <row r="118" spans="1:22" ht="18.75">
      <c r="A118" s="40"/>
      <c r="B118" s="18" t="s">
        <v>15</v>
      </c>
      <c r="C118" s="7"/>
      <c r="D118" s="8"/>
      <c r="E118" s="7"/>
      <c r="F118" s="50"/>
      <c r="G118" s="51"/>
      <c r="H118" s="51"/>
      <c r="I118" s="51"/>
      <c r="J118" s="50"/>
      <c r="K118" s="51"/>
      <c r="L118" s="51"/>
      <c r="M118" s="51"/>
      <c r="N118" s="52"/>
      <c r="O118" s="51"/>
      <c r="P118" s="51"/>
      <c r="Q118" s="51"/>
      <c r="R118" s="52"/>
      <c r="S118" s="51"/>
      <c r="T118" s="51"/>
      <c r="U118" s="51"/>
      <c r="V118" s="63"/>
    </row>
    <row r="119" spans="1:22" ht="44.25" customHeight="1">
      <c r="A119" s="40"/>
      <c r="B119" s="17" t="s">
        <v>307</v>
      </c>
      <c r="C119" s="7">
        <v>821</v>
      </c>
      <c r="D119" s="8" t="s">
        <v>19</v>
      </c>
      <c r="E119" s="7" t="s">
        <v>308</v>
      </c>
      <c r="F119" s="50">
        <f t="shared" si="74"/>
        <v>161770.5</v>
      </c>
      <c r="G119" s="51">
        <v>33786.300000000003</v>
      </c>
      <c r="H119" s="51">
        <v>127984.2</v>
      </c>
      <c r="I119" s="51"/>
      <c r="J119" s="50">
        <f t="shared" ref="J119:J120" si="104">K119+L119+M119</f>
        <v>0</v>
      </c>
      <c r="K119" s="51"/>
      <c r="L119" s="51"/>
      <c r="M119" s="51"/>
      <c r="N119" s="52">
        <f t="shared" ref="N119:N120" si="105">O119+P119+Q119</f>
        <v>0</v>
      </c>
      <c r="O119" s="51"/>
      <c r="P119" s="51"/>
      <c r="Q119" s="51"/>
      <c r="R119" s="52">
        <f t="shared" ref="R119:R120" si="106">S119+T119+U119</f>
        <v>0</v>
      </c>
      <c r="S119" s="51"/>
      <c r="T119" s="51"/>
      <c r="U119" s="51"/>
      <c r="V119" s="63">
        <f t="shared" si="75"/>
        <v>0</v>
      </c>
    </row>
    <row r="120" spans="1:22" ht="18.75">
      <c r="A120" s="39" t="s">
        <v>310</v>
      </c>
      <c r="B120" s="15" t="s">
        <v>99</v>
      </c>
      <c r="C120" s="6" t="s">
        <v>12</v>
      </c>
      <c r="D120" s="6" t="s">
        <v>12</v>
      </c>
      <c r="E120" s="6" t="s">
        <v>12</v>
      </c>
      <c r="F120" s="52">
        <f t="shared" si="74"/>
        <v>357015.5</v>
      </c>
      <c r="G120" s="52">
        <f t="shared" ref="G120:T120" si="107">G122+G123</f>
        <v>29221.599999999999</v>
      </c>
      <c r="H120" s="52">
        <f t="shared" si="107"/>
        <v>324149.7</v>
      </c>
      <c r="I120" s="52">
        <f t="shared" ref="I120" si="108">I122+I123</f>
        <v>3644.2</v>
      </c>
      <c r="J120" s="52">
        <f t="shared" si="104"/>
        <v>0</v>
      </c>
      <c r="K120" s="52">
        <f t="shared" ref="K120:M120" si="109">K122+K123</f>
        <v>0</v>
      </c>
      <c r="L120" s="52">
        <f t="shared" si="109"/>
        <v>0</v>
      </c>
      <c r="M120" s="52">
        <f t="shared" si="109"/>
        <v>0</v>
      </c>
      <c r="N120" s="52">
        <f t="shared" si="105"/>
        <v>253293.7</v>
      </c>
      <c r="O120" s="52">
        <f t="shared" si="107"/>
        <v>18753.8</v>
      </c>
      <c r="P120" s="52">
        <f t="shared" si="107"/>
        <v>234539.9</v>
      </c>
      <c r="Q120" s="52">
        <f t="shared" si="107"/>
        <v>0</v>
      </c>
      <c r="R120" s="52">
        <f t="shared" si="106"/>
        <v>221166.8</v>
      </c>
      <c r="S120" s="52">
        <f t="shared" si="107"/>
        <v>17786.5</v>
      </c>
      <c r="T120" s="52">
        <f t="shared" si="107"/>
        <v>203263.1</v>
      </c>
      <c r="U120" s="52">
        <f t="shared" ref="U120" si="110">U122+U123</f>
        <v>117.2</v>
      </c>
      <c r="V120" s="65">
        <f t="shared" si="75"/>
        <v>0</v>
      </c>
    </row>
    <row r="121" spans="1:22" ht="18.75">
      <c r="A121" s="40"/>
      <c r="B121" s="18" t="s">
        <v>15</v>
      </c>
      <c r="C121" s="27"/>
      <c r="D121" s="29"/>
      <c r="E121" s="7"/>
      <c r="F121" s="50"/>
      <c r="G121" s="51"/>
      <c r="H121" s="51"/>
      <c r="I121" s="51"/>
      <c r="J121" s="50"/>
      <c r="K121" s="51"/>
      <c r="L121" s="51"/>
      <c r="M121" s="51"/>
      <c r="N121" s="52"/>
      <c r="O121" s="51"/>
      <c r="P121" s="51"/>
      <c r="Q121" s="51"/>
      <c r="R121" s="52"/>
      <c r="S121" s="51"/>
      <c r="T121" s="51"/>
      <c r="U121" s="51"/>
      <c r="V121" s="63"/>
    </row>
    <row r="122" spans="1:22" ht="89.25" customHeight="1">
      <c r="A122" s="40"/>
      <c r="B122" s="17" t="s">
        <v>239</v>
      </c>
      <c r="C122" s="7">
        <v>828</v>
      </c>
      <c r="D122" s="8" t="s">
        <v>101</v>
      </c>
      <c r="E122" s="7" t="s">
        <v>312</v>
      </c>
      <c r="F122" s="50">
        <f t="shared" si="74"/>
        <v>11500</v>
      </c>
      <c r="G122" s="51">
        <v>11500</v>
      </c>
      <c r="H122" s="51"/>
      <c r="I122" s="51"/>
      <c r="J122" s="50">
        <f t="shared" ref="J122:J125" si="111">K122+L122+M122</f>
        <v>0</v>
      </c>
      <c r="K122" s="51"/>
      <c r="L122" s="51"/>
      <c r="M122" s="51"/>
      <c r="N122" s="52">
        <f t="shared" ref="N122:N125" si="112">O122+P122+Q122</f>
        <v>11500</v>
      </c>
      <c r="O122" s="51">
        <v>11500</v>
      </c>
      <c r="P122" s="51"/>
      <c r="Q122" s="51"/>
      <c r="R122" s="52">
        <f t="shared" ref="R122:R125" si="113">S122+T122+U122</f>
        <v>11500</v>
      </c>
      <c r="S122" s="51">
        <v>11500</v>
      </c>
      <c r="T122" s="51"/>
      <c r="U122" s="51"/>
      <c r="V122" s="63">
        <f t="shared" si="75"/>
        <v>0</v>
      </c>
    </row>
    <row r="123" spans="1:22" ht="44.25" customHeight="1">
      <c r="A123" s="40"/>
      <c r="B123" s="17" t="s">
        <v>100</v>
      </c>
      <c r="C123" s="7">
        <v>828</v>
      </c>
      <c r="D123" s="8" t="s">
        <v>101</v>
      </c>
      <c r="E123" s="7" t="s">
        <v>311</v>
      </c>
      <c r="F123" s="50">
        <f t="shared" si="74"/>
        <v>345515.5</v>
      </c>
      <c r="G123" s="51">
        <v>17721.599999999999</v>
      </c>
      <c r="H123" s="51">
        <v>324149.7</v>
      </c>
      <c r="I123" s="51">
        <v>3644.2</v>
      </c>
      <c r="J123" s="50">
        <f t="shared" si="111"/>
        <v>0</v>
      </c>
      <c r="K123" s="51"/>
      <c r="L123" s="51"/>
      <c r="M123" s="51"/>
      <c r="N123" s="52">
        <f t="shared" si="112"/>
        <v>241793.7</v>
      </c>
      <c r="O123" s="51">
        <v>7253.8</v>
      </c>
      <c r="P123" s="51">
        <v>234539.9</v>
      </c>
      <c r="Q123" s="51"/>
      <c r="R123" s="52">
        <f t="shared" si="113"/>
        <v>209666.8</v>
      </c>
      <c r="S123" s="51">
        <v>6286.5</v>
      </c>
      <c r="T123" s="51">
        <v>203263.1</v>
      </c>
      <c r="U123" s="51">
        <v>117.2</v>
      </c>
      <c r="V123" s="63">
        <f t="shared" si="75"/>
        <v>0</v>
      </c>
    </row>
    <row r="124" spans="1:22" ht="18.75">
      <c r="A124" s="41" t="s">
        <v>90</v>
      </c>
      <c r="B124" s="21" t="s">
        <v>91</v>
      </c>
      <c r="C124" s="1" t="s">
        <v>12</v>
      </c>
      <c r="D124" s="1" t="s">
        <v>12</v>
      </c>
      <c r="E124" s="1" t="s">
        <v>12</v>
      </c>
      <c r="F124" s="49">
        <f t="shared" si="74"/>
        <v>223898.2</v>
      </c>
      <c r="G124" s="49">
        <f>G125+G131+G135</f>
        <v>19091.900000000001</v>
      </c>
      <c r="H124" s="49">
        <f>H125+H131+H135</f>
        <v>199684.7</v>
      </c>
      <c r="I124" s="49">
        <f>I125+I131+I135</f>
        <v>5121.6000000000004</v>
      </c>
      <c r="J124" s="49">
        <f t="shared" si="111"/>
        <v>0</v>
      </c>
      <c r="K124" s="49">
        <f>K125+K131+K135</f>
        <v>0</v>
      </c>
      <c r="L124" s="49">
        <f>L125+L131+L135</f>
        <v>0</v>
      </c>
      <c r="M124" s="49">
        <f>M125+M131+M135</f>
        <v>0</v>
      </c>
      <c r="N124" s="49">
        <f t="shared" si="112"/>
        <v>118167.4</v>
      </c>
      <c r="O124" s="49">
        <f>O125+O131+O135</f>
        <v>15856.7</v>
      </c>
      <c r="P124" s="49">
        <f>P125+P131+P135</f>
        <v>98240.7</v>
      </c>
      <c r="Q124" s="49">
        <f>Q125+Q131+Q135</f>
        <v>4070</v>
      </c>
      <c r="R124" s="49">
        <f t="shared" si="113"/>
        <v>132375</v>
      </c>
      <c r="S124" s="49">
        <f>S125+S131+S135</f>
        <v>13972.2</v>
      </c>
      <c r="T124" s="49">
        <f>T125+T131+T135</f>
        <v>118402.8</v>
      </c>
      <c r="U124" s="49">
        <f>U125+U131+U135</f>
        <v>0</v>
      </c>
      <c r="V124" s="61">
        <f t="shared" si="75"/>
        <v>0</v>
      </c>
    </row>
    <row r="125" spans="1:22" ht="33">
      <c r="A125" s="39" t="s">
        <v>92</v>
      </c>
      <c r="B125" s="15" t="s">
        <v>93</v>
      </c>
      <c r="C125" s="6" t="s">
        <v>12</v>
      </c>
      <c r="D125" s="6" t="s">
        <v>12</v>
      </c>
      <c r="E125" s="6" t="s">
        <v>12</v>
      </c>
      <c r="F125" s="50">
        <f t="shared" si="74"/>
        <v>124668.6</v>
      </c>
      <c r="G125" s="50">
        <f t="shared" ref="G125:H125" si="114">SUM(G127:G129)</f>
        <v>0</v>
      </c>
      <c r="H125" s="50">
        <f t="shared" si="114"/>
        <v>124668.6</v>
      </c>
      <c r="I125" s="50">
        <f t="shared" ref="I125" si="115">SUM(I127:I129)</f>
        <v>0</v>
      </c>
      <c r="J125" s="50">
        <f t="shared" si="111"/>
        <v>0</v>
      </c>
      <c r="K125" s="50">
        <f t="shared" ref="K125:M125" si="116">SUM(K127:K129)</f>
        <v>0</v>
      </c>
      <c r="L125" s="50">
        <f t="shared" si="116"/>
        <v>0</v>
      </c>
      <c r="M125" s="50">
        <f t="shared" si="116"/>
        <v>0</v>
      </c>
      <c r="N125" s="52">
        <f t="shared" si="112"/>
        <v>16019.4</v>
      </c>
      <c r="O125" s="50">
        <f t="shared" ref="O125:T125" si="117">SUM(O127:O129)</f>
        <v>0</v>
      </c>
      <c r="P125" s="50">
        <f t="shared" si="117"/>
        <v>16019.4</v>
      </c>
      <c r="Q125" s="50">
        <f t="shared" si="117"/>
        <v>0</v>
      </c>
      <c r="R125" s="52">
        <f t="shared" si="113"/>
        <v>10689.4</v>
      </c>
      <c r="S125" s="50">
        <f t="shared" si="117"/>
        <v>0</v>
      </c>
      <c r="T125" s="50">
        <f t="shared" si="117"/>
        <v>10689.4</v>
      </c>
      <c r="U125" s="50">
        <f t="shared" ref="U125" si="118">SUM(U127:U129)</f>
        <v>0</v>
      </c>
      <c r="V125" s="62">
        <f t="shared" si="75"/>
        <v>0</v>
      </c>
    </row>
    <row r="126" spans="1:22" ht="18.75">
      <c r="A126" s="40"/>
      <c r="B126" s="16" t="s">
        <v>15</v>
      </c>
      <c r="C126" s="7"/>
      <c r="D126" s="7"/>
      <c r="E126" s="7"/>
      <c r="F126" s="50"/>
      <c r="G126" s="50"/>
      <c r="H126" s="50"/>
      <c r="I126" s="50"/>
      <c r="J126" s="50"/>
      <c r="K126" s="50"/>
      <c r="L126" s="50"/>
      <c r="M126" s="50"/>
      <c r="N126" s="52"/>
      <c r="O126" s="50"/>
      <c r="P126" s="50"/>
      <c r="Q126" s="50"/>
      <c r="R126" s="52"/>
      <c r="S126" s="50"/>
      <c r="T126" s="50"/>
      <c r="U126" s="50"/>
      <c r="V126" s="62"/>
    </row>
    <row r="127" spans="1:22" ht="33">
      <c r="A127" s="40"/>
      <c r="B127" s="19" t="s">
        <v>94</v>
      </c>
      <c r="C127" s="7">
        <v>838</v>
      </c>
      <c r="D127" s="8" t="s">
        <v>95</v>
      </c>
      <c r="E127" s="7" t="s">
        <v>199</v>
      </c>
      <c r="F127" s="50">
        <f t="shared" ref="F127:F168" si="119">G127+H127+I127</f>
        <v>11116.9</v>
      </c>
      <c r="G127" s="51"/>
      <c r="H127" s="51">
        <v>11116.9</v>
      </c>
      <c r="I127" s="51"/>
      <c r="J127" s="50">
        <f t="shared" ref="J127:J129" si="120">K127+L127+M127</f>
        <v>0</v>
      </c>
      <c r="K127" s="51"/>
      <c r="L127" s="51"/>
      <c r="M127" s="51"/>
      <c r="N127" s="52">
        <f t="shared" ref="N127:N129" si="121">O127+P127+Q127</f>
        <v>10546.8</v>
      </c>
      <c r="O127" s="51"/>
      <c r="P127" s="51">
        <v>10546.8</v>
      </c>
      <c r="Q127" s="51"/>
      <c r="R127" s="52">
        <f t="shared" ref="R127:R129" si="122">S127+T127+U127</f>
        <v>10689.4</v>
      </c>
      <c r="S127" s="51"/>
      <c r="T127" s="51">
        <v>10689.4</v>
      </c>
      <c r="U127" s="51"/>
      <c r="V127" s="63">
        <f t="shared" ref="V127:V168" si="123">J127/F127</f>
        <v>0</v>
      </c>
    </row>
    <row r="128" spans="1:22" ht="116.25" customHeight="1">
      <c r="A128" s="40"/>
      <c r="B128" s="17" t="s">
        <v>96</v>
      </c>
      <c r="C128" s="7">
        <v>838</v>
      </c>
      <c r="D128" s="8" t="s">
        <v>95</v>
      </c>
      <c r="E128" s="7" t="s">
        <v>200</v>
      </c>
      <c r="F128" s="50">
        <f t="shared" si="119"/>
        <v>14663.7</v>
      </c>
      <c r="G128" s="51"/>
      <c r="H128" s="51">
        <v>14663.7</v>
      </c>
      <c r="I128" s="51"/>
      <c r="J128" s="50">
        <f t="shared" si="120"/>
        <v>0</v>
      </c>
      <c r="K128" s="51"/>
      <c r="L128" s="51"/>
      <c r="M128" s="51"/>
      <c r="N128" s="52">
        <f t="shared" si="121"/>
        <v>5472.6</v>
      </c>
      <c r="O128" s="51"/>
      <c r="P128" s="51">
        <v>5472.6</v>
      </c>
      <c r="Q128" s="51"/>
      <c r="R128" s="52">
        <f t="shared" si="122"/>
        <v>0</v>
      </c>
      <c r="S128" s="51"/>
      <c r="T128" s="51"/>
      <c r="U128" s="51"/>
      <c r="V128" s="63">
        <f t="shared" si="123"/>
        <v>0</v>
      </c>
    </row>
    <row r="129" spans="1:22" ht="90.75" customHeight="1">
      <c r="A129" s="40"/>
      <c r="B129" s="17" t="s">
        <v>97</v>
      </c>
      <c r="C129" s="7">
        <v>838</v>
      </c>
      <c r="D129" s="8" t="s">
        <v>95</v>
      </c>
      <c r="E129" s="7" t="s">
        <v>201</v>
      </c>
      <c r="F129" s="50">
        <f t="shared" si="119"/>
        <v>98888</v>
      </c>
      <c r="G129" s="51"/>
      <c r="H129" s="51">
        <v>98888</v>
      </c>
      <c r="I129" s="51"/>
      <c r="J129" s="50">
        <f t="shared" si="120"/>
        <v>0</v>
      </c>
      <c r="K129" s="51"/>
      <c r="L129" s="51"/>
      <c r="M129" s="51"/>
      <c r="N129" s="52">
        <f t="shared" si="121"/>
        <v>0</v>
      </c>
      <c r="O129" s="51"/>
      <c r="P129" s="51"/>
      <c r="Q129" s="51"/>
      <c r="R129" s="52">
        <f t="shared" si="122"/>
        <v>0</v>
      </c>
      <c r="S129" s="51"/>
      <c r="T129" s="51"/>
      <c r="U129" s="51"/>
      <c r="V129" s="63">
        <f t="shared" si="123"/>
        <v>0</v>
      </c>
    </row>
    <row r="130" spans="1:22" ht="18.75">
      <c r="A130" s="40"/>
      <c r="B130" s="16" t="s">
        <v>15</v>
      </c>
      <c r="C130" s="7"/>
      <c r="D130" s="7"/>
      <c r="E130" s="7"/>
      <c r="F130" s="50"/>
      <c r="G130" s="50"/>
      <c r="H130" s="50"/>
      <c r="I130" s="50"/>
      <c r="J130" s="50"/>
      <c r="K130" s="50"/>
      <c r="L130" s="50"/>
      <c r="M130" s="50"/>
      <c r="N130" s="52"/>
      <c r="O130" s="50"/>
      <c r="P130" s="50"/>
      <c r="Q130" s="50"/>
      <c r="R130" s="52"/>
      <c r="S130" s="50"/>
      <c r="T130" s="50"/>
      <c r="U130" s="50"/>
      <c r="V130" s="62"/>
    </row>
    <row r="131" spans="1:22" ht="33">
      <c r="A131" s="39" t="s">
        <v>98</v>
      </c>
      <c r="B131" s="15" t="s">
        <v>104</v>
      </c>
      <c r="C131" s="6" t="s">
        <v>12</v>
      </c>
      <c r="D131" s="6" t="s">
        <v>12</v>
      </c>
      <c r="E131" s="6" t="s">
        <v>12</v>
      </c>
      <c r="F131" s="52">
        <f t="shared" si="119"/>
        <v>3727.2</v>
      </c>
      <c r="G131" s="52">
        <f t="shared" ref="G131:T131" si="124">G134+G133</f>
        <v>3727.2</v>
      </c>
      <c r="H131" s="52">
        <f t="shared" si="124"/>
        <v>0</v>
      </c>
      <c r="I131" s="52">
        <f t="shared" ref="I131" si="125">I134+I133</f>
        <v>0</v>
      </c>
      <c r="J131" s="52">
        <f t="shared" ref="J131" si="126">K131+L131+M131</f>
        <v>0</v>
      </c>
      <c r="K131" s="52">
        <f t="shared" ref="K131:M131" si="127">K134+K133</f>
        <v>0</v>
      </c>
      <c r="L131" s="52">
        <f t="shared" si="127"/>
        <v>0</v>
      </c>
      <c r="M131" s="52">
        <f t="shared" si="127"/>
        <v>0</v>
      </c>
      <c r="N131" s="52">
        <f t="shared" ref="N131" si="128">O131+P131+Q131</f>
        <v>7697.2</v>
      </c>
      <c r="O131" s="52">
        <f t="shared" si="124"/>
        <v>4107.2</v>
      </c>
      <c r="P131" s="52">
        <f t="shared" si="124"/>
        <v>3590</v>
      </c>
      <c r="Q131" s="52">
        <f t="shared" si="124"/>
        <v>0</v>
      </c>
      <c r="R131" s="52">
        <f t="shared" ref="R131" si="129">S131+T131+U131</f>
        <v>27762.2</v>
      </c>
      <c r="S131" s="52">
        <f t="shared" si="124"/>
        <v>1762.2</v>
      </c>
      <c r="T131" s="52">
        <f t="shared" si="124"/>
        <v>26000</v>
      </c>
      <c r="U131" s="52">
        <f t="shared" ref="U131" si="130">U134+U133</f>
        <v>0</v>
      </c>
      <c r="V131" s="65">
        <f t="shared" si="123"/>
        <v>0</v>
      </c>
    </row>
    <row r="132" spans="1:22" ht="18.75">
      <c r="A132" s="40"/>
      <c r="B132" s="16" t="s">
        <v>15</v>
      </c>
      <c r="C132" s="7"/>
      <c r="D132" s="7"/>
      <c r="E132" s="7"/>
      <c r="F132" s="50"/>
      <c r="G132" s="50"/>
      <c r="H132" s="50"/>
      <c r="I132" s="50"/>
      <c r="J132" s="50"/>
      <c r="K132" s="50"/>
      <c r="L132" s="50"/>
      <c r="M132" s="50"/>
      <c r="N132" s="52"/>
      <c r="O132" s="50"/>
      <c r="P132" s="50"/>
      <c r="Q132" s="50"/>
      <c r="R132" s="52"/>
      <c r="S132" s="50"/>
      <c r="T132" s="50"/>
      <c r="U132" s="50"/>
      <c r="V132" s="62"/>
    </row>
    <row r="133" spans="1:22" ht="33">
      <c r="A133" s="40"/>
      <c r="B133" s="17" t="s">
        <v>321</v>
      </c>
      <c r="C133" s="7">
        <v>810</v>
      </c>
      <c r="D133" s="8" t="s">
        <v>103</v>
      </c>
      <c r="E133" s="7" t="s">
        <v>322</v>
      </c>
      <c r="F133" s="50">
        <f t="shared" si="119"/>
        <v>0</v>
      </c>
      <c r="G133" s="50"/>
      <c r="H133" s="50"/>
      <c r="I133" s="50"/>
      <c r="J133" s="50">
        <f t="shared" ref="J133:J135" si="131">K133+L133+M133</f>
        <v>0</v>
      </c>
      <c r="K133" s="50"/>
      <c r="L133" s="50"/>
      <c r="M133" s="50"/>
      <c r="N133" s="52">
        <f t="shared" ref="N133:N135" si="132">O133+P133+Q133</f>
        <v>3590</v>
      </c>
      <c r="O133" s="50"/>
      <c r="P133" s="51">
        <v>3590</v>
      </c>
      <c r="Q133" s="50"/>
      <c r="R133" s="52">
        <f t="shared" ref="R133:R135" si="133">S133+T133+U133</f>
        <v>26000</v>
      </c>
      <c r="S133" s="50"/>
      <c r="T133" s="51">
        <v>26000</v>
      </c>
      <c r="U133" s="51"/>
      <c r="V133" s="62" t="e">
        <f t="shared" si="123"/>
        <v>#DIV/0!</v>
      </c>
    </row>
    <row r="134" spans="1:22" ht="33">
      <c r="A134" s="40"/>
      <c r="B134" s="17" t="s">
        <v>105</v>
      </c>
      <c r="C134" s="7">
        <v>810</v>
      </c>
      <c r="D134" s="8" t="s">
        <v>103</v>
      </c>
      <c r="E134" s="7" t="s">
        <v>198</v>
      </c>
      <c r="F134" s="50">
        <f t="shared" si="119"/>
        <v>3727.2</v>
      </c>
      <c r="G134" s="51">
        <f>1762.2+1965</f>
        <v>3727.2</v>
      </c>
      <c r="H134" s="51"/>
      <c r="I134" s="51"/>
      <c r="J134" s="50">
        <f t="shared" si="131"/>
        <v>0</v>
      </c>
      <c r="K134" s="51"/>
      <c r="L134" s="51"/>
      <c r="M134" s="51"/>
      <c r="N134" s="52">
        <f t="shared" si="132"/>
        <v>4107.2</v>
      </c>
      <c r="O134" s="51">
        <v>4107.2</v>
      </c>
      <c r="P134" s="51"/>
      <c r="Q134" s="51"/>
      <c r="R134" s="52">
        <f t="shared" si="133"/>
        <v>1762.2</v>
      </c>
      <c r="S134" s="51">
        <v>1762.2</v>
      </c>
      <c r="T134" s="51"/>
      <c r="U134" s="51"/>
      <c r="V134" s="63">
        <f t="shared" si="123"/>
        <v>0</v>
      </c>
    </row>
    <row r="135" spans="1:22" s="45" customFormat="1" ht="18.75">
      <c r="A135" s="36" t="s">
        <v>102</v>
      </c>
      <c r="B135" s="24" t="s">
        <v>203</v>
      </c>
      <c r="C135" s="25" t="s">
        <v>12</v>
      </c>
      <c r="D135" s="38" t="s">
        <v>12</v>
      </c>
      <c r="E135" s="25" t="s">
        <v>12</v>
      </c>
      <c r="F135" s="50">
        <f t="shared" si="119"/>
        <v>95502.399999999994</v>
      </c>
      <c r="G135" s="50">
        <f t="shared" ref="G135:H135" si="134">G137</f>
        <v>15364.7</v>
      </c>
      <c r="H135" s="50">
        <f t="shared" si="134"/>
        <v>75016.100000000006</v>
      </c>
      <c r="I135" s="50">
        <f t="shared" ref="I135" si="135">I137</f>
        <v>5121.6000000000004</v>
      </c>
      <c r="J135" s="50">
        <f t="shared" si="131"/>
        <v>0</v>
      </c>
      <c r="K135" s="50">
        <f t="shared" ref="K135:M135" si="136">K137</f>
        <v>0</v>
      </c>
      <c r="L135" s="50">
        <f t="shared" si="136"/>
        <v>0</v>
      </c>
      <c r="M135" s="50">
        <f t="shared" si="136"/>
        <v>0</v>
      </c>
      <c r="N135" s="50">
        <f t="shared" si="132"/>
        <v>94450.8</v>
      </c>
      <c r="O135" s="50">
        <f t="shared" ref="O135:T135" si="137">O137</f>
        <v>11749.5</v>
      </c>
      <c r="P135" s="50">
        <f t="shared" si="137"/>
        <v>78631.3</v>
      </c>
      <c r="Q135" s="50">
        <f t="shared" si="137"/>
        <v>4070</v>
      </c>
      <c r="R135" s="50">
        <f t="shared" si="133"/>
        <v>93923.4</v>
      </c>
      <c r="S135" s="50">
        <f t="shared" si="137"/>
        <v>12210</v>
      </c>
      <c r="T135" s="50">
        <f t="shared" si="137"/>
        <v>81713.399999999994</v>
      </c>
      <c r="U135" s="50">
        <f t="shared" ref="U135" si="138">U137</f>
        <v>0</v>
      </c>
      <c r="V135" s="62">
        <f t="shared" si="123"/>
        <v>0</v>
      </c>
    </row>
    <row r="136" spans="1:22" ht="18.75">
      <c r="A136" s="40"/>
      <c r="B136" s="16" t="s">
        <v>15</v>
      </c>
      <c r="C136" s="7"/>
      <c r="D136" s="8"/>
      <c r="E136" s="7"/>
      <c r="F136" s="50"/>
      <c r="G136" s="50"/>
      <c r="H136" s="50"/>
      <c r="I136" s="50"/>
      <c r="J136" s="50"/>
      <c r="K136" s="50"/>
      <c r="L136" s="50"/>
      <c r="M136" s="50"/>
      <c r="N136" s="52"/>
      <c r="O136" s="50"/>
      <c r="P136" s="50"/>
      <c r="Q136" s="50"/>
      <c r="R136" s="52"/>
      <c r="S136" s="50"/>
      <c r="T136" s="50"/>
      <c r="U136" s="50"/>
      <c r="V136" s="62"/>
    </row>
    <row r="137" spans="1:22" ht="66">
      <c r="A137" s="40"/>
      <c r="B137" s="17" t="s">
        <v>205</v>
      </c>
      <c r="C137" s="7">
        <v>810</v>
      </c>
      <c r="D137" s="8" t="s">
        <v>103</v>
      </c>
      <c r="E137" s="7" t="s">
        <v>204</v>
      </c>
      <c r="F137" s="50">
        <f t="shared" si="119"/>
        <v>95502.399999999994</v>
      </c>
      <c r="G137" s="51">
        <v>15364.7</v>
      </c>
      <c r="H137" s="51">
        <v>75016.100000000006</v>
      </c>
      <c r="I137" s="51">
        <v>5121.6000000000004</v>
      </c>
      <c r="J137" s="50">
        <f t="shared" ref="J137:J139" si="139">K137+L137+M137</f>
        <v>0</v>
      </c>
      <c r="K137" s="51"/>
      <c r="L137" s="51"/>
      <c r="M137" s="51"/>
      <c r="N137" s="52">
        <f t="shared" ref="N137:N139" si="140">O137+P137+Q137</f>
        <v>94450.8</v>
      </c>
      <c r="O137" s="51">
        <v>11749.5</v>
      </c>
      <c r="P137" s="51">
        <v>78631.3</v>
      </c>
      <c r="Q137" s="51">
        <v>4070</v>
      </c>
      <c r="R137" s="52">
        <f t="shared" ref="R137:R139" si="141">S137+T137+U137</f>
        <v>93923.4</v>
      </c>
      <c r="S137" s="51">
        <v>12210</v>
      </c>
      <c r="T137" s="51">
        <v>81713.399999999994</v>
      </c>
      <c r="U137" s="51"/>
      <c r="V137" s="63">
        <f t="shared" si="123"/>
        <v>0</v>
      </c>
    </row>
    <row r="138" spans="1:22" ht="33">
      <c r="A138" s="41" t="s">
        <v>106</v>
      </c>
      <c r="B138" s="22" t="s">
        <v>107</v>
      </c>
      <c r="C138" s="1" t="s">
        <v>12</v>
      </c>
      <c r="D138" s="1" t="s">
        <v>12</v>
      </c>
      <c r="E138" s="1" t="s">
        <v>12</v>
      </c>
      <c r="F138" s="49">
        <f t="shared" si="119"/>
        <v>4187072.1</v>
      </c>
      <c r="G138" s="49">
        <f>G139+G148+G142</f>
        <v>3561087.1</v>
      </c>
      <c r="H138" s="49">
        <f>H139+H148+H142</f>
        <v>340000</v>
      </c>
      <c r="I138" s="49">
        <f>I139+I148+I142</f>
        <v>285985</v>
      </c>
      <c r="J138" s="49">
        <f t="shared" si="139"/>
        <v>0</v>
      </c>
      <c r="K138" s="49">
        <f>K139+K148+K142</f>
        <v>0</v>
      </c>
      <c r="L138" s="49">
        <f>L139+L148+L142</f>
        <v>0</v>
      </c>
      <c r="M138" s="49">
        <f>M139+M148+M142</f>
        <v>0</v>
      </c>
      <c r="N138" s="49">
        <f t="shared" si="140"/>
        <v>4737224.5</v>
      </c>
      <c r="O138" s="49">
        <f>O139+O148+O142</f>
        <v>4567224.5</v>
      </c>
      <c r="P138" s="49">
        <f>P139+P148+P142</f>
        <v>120000</v>
      </c>
      <c r="Q138" s="49">
        <f>Q139+Q148+Q142</f>
        <v>50000</v>
      </c>
      <c r="R138" s="49">
        <f t="shared" si="141"/>
        <v>5639093.2000000002</v>
      </c>
      <c r="S138" s="49">
        <f>S139+S148+S142</f>
        <v>5469093.2000000002</v>
      </c>
      <c r="T138" s="49">
        <f>T139+T148+T142</f>
        <v>120000</v>
      </c>
      <c r="U138" s="49">
        <f>U139+U148+U142</f>
        <v>50000</v>
      </c>
      <c r="V138" s="61">
        <f t="shared" si="123"/>
        <v>0</v>
      </c>
    </row>
    <row r="139" spans="1:22" ht="18.75">
      <c r="A139" s="39" t="s">
        <v>108</v>
      </c>
      <c r="B139" s="15" t="s">
        <v>109</v>
      </c>
      <c r="C139" s="6" t="s">
        <v>12</v>
      </c>
      <c r="D139" s="6" t="s">
        <v>12</v>
      </c>
      <c r="E139" s="6" t="s">
        <v>12</v>
      </c>
      <c r="F139" s="52">
        <f t="shared" si="119"/>
        <v>3973945.1</v>
      </c>
      <c r="G139" s="52">
        <f>SUM(G141:G141)</f>
        <v>3347960.1</v>
      </c>
      <c r="H139" s="52">
        <f>SUM(H141:H141)</f>
        <v>340000</v>
      </c>
      <c r="I139" s="52">
        <f>SUM(I141:I141)</f>
        <v>285985</v>
      </c>
      <c r="J139" s="52">
        <f t="shared" si="139"/>
        <v>0</v>
      </c>
      <c r="K139" s="52">
        <f>SUM(K141:K141)</f>
        <v>0</v>
      </c>
      <c r="L139" s="52">
        <f>SUM(L141:L141)</f>
        <v>0</v>
      </c>
      <c r="M139" s="52">
        <f>SUM(M141:M141)</f>
        <v>0</v>
      </c>
      <c r="N139" s="52">
        <f t="shared" si="140"/>
        <v>4411196.0999999996</v>
      </c>
      <c r="O139" s="52">
        <f>SUM(O141:O141)</f>
        <v>4361196.0999999996</v>
      </c>
      <c r="P139" s="52">
        <f>SUM(P141:P141)</f>
        <v>0</v>
      </c>
      <c r="Q139" s="52">
        <f>SUM(Q141:Q141)</f>
        <v>50000</v>
      </c>
      <c r="R139" s="52">
        <f t="shared" si="141"/>
        <v>5321513.2</v>
      </c>
      <c r="S139" s="52">
        <f>SUM(S141:S141)</f>
        <v>5271513.2</v>
      </c>
      <c r="T139" s="52">
        <f>SUM(T141:T141)</f>
        <v>0</v>
      </c>
      <c r="U139" s="52">
        <f>SUM(U141:U141)</f>
        <v>50000</v>
      </c>
      <c r="V139" s="65">
        <f t="shared" si="123"/>
        <v>0</v>
      </c>
    </row>
    <row r="140" spans="1:22" ht="18.75">
      <c r="A140" s="40"/>
      <c r="B140" s="16" t="s">
        <v>15</v>
      </c>
      <c r="C140" s="7"/>
      <c r="D140" s="7"/>
      <c r="E140" s="7"/>
      <c r="F140" s="50"/>
      <c r="G140" s="50"/>
      <c r="H140" s="50"/>
      <c r="I140" s="50"/>
      <c r="J140" s="50"/>
      <c r="K140" s="50"/>
      <c r="L140" s="50"/>
      <c r="M140" s="50"/>
      <c r="N140" s="52"/>
      <c r="O140" s="50"/>
      <c r="P140" s="50"/>
      <c r="Q140" s="50"/>
      <c r="R140" s="52"/>
      <c r="S140" s="50"/>
      <c r="T140" s="50"/>
      <c r="U140" s="50"/>
      <c r="V140" s="62"/>
    </row>
    <row r="141" spans="1:22" ht="66">
      <c r="A141" s="40"/>
      <c r="B141" s="17" t="s">
        <v>110</v>
      </c>
      <c r="C141" s="7">
        <v>822</v>
      </c>
      <c r="D141" s="8" t="s">
        <v>111</v>
      </c>
      <c r="E141" s="7" t="s">
        <v>202</v>
      </c>
      <c r="F141" s="50">
        <f t="shared" si="119"/>
        <v>3973945.1</v>
      </c>
      <c r="G141" s="51">
        <v>3347960.1</v>
      </c>
      <c r="H141" s="51">
        <v>340000</v>
      </c>
      <c r="I141" s="51">
        <v>285985</v>
      </c>
      <c r="J141" s="50">
        <f t="shared" ref="J141:J142" si="142">K141+L141+M141</f>
        <v>0</v>
      </c>
      <c r="K141" s="51"/>
      <c r="L141" s="51"/>
      <c r="M141" s="51"/>
      <c r="N141" s="52">
        <f t="shared" ref="N141:N142" si="143">O141+P141+Q141</f>
        <v>4411196.0999999996</v>
      </c>
      <c r="O141" s="51">
        <v>4361196.0999999996</v>
      </c>
      <c r="P141" s="51"/>
      <c r="Q141" s="51">
        <v>50000</v>
      </c>
      <c r="R141" s="52">
        <f t="shared" ref="R141:R142" si="144">S141+T141+U141</f>
        <v>5321513.2</v>
      </c>
      <c r="S141" s="51">
        <v>5271513.2</v>
      </c>
      <c r="T141" s="51"/>
      <c r="U141" s="51">
        <v>50000</v>
      </c>
      <c r="V141" s="63">
        <f t="shared" si="123"/>
        <v>0</v>
      </c>
    </row>
    <row r="142" spans="1:22" ht="33">
      <c r="A142" s="39" t="s">
        <v>242</v>
      </c>
      <c r="B142" s="15" t="s">
        <v>255</v>
      </c>
      <c r="C142" s="6" t="s">
        <v>12</v>
      </c>
      <c r="D142" s="6" t="s">
        <v>12</v>
      </c>
      <c r="E142" s="6" t="s">
        <v>12</v>
      </c>
      <c r="F142" s="52">
        <f t="shared" si="119"/>
        <v>180127</v>
      </c>
      <c r="G142" s="52">
        <f>SUM(G144:G147)</f>
        <v>180127</v>
      </c>
      <c r="H142" s="52">
        <f>SUM(H144:H147)</f>
        <v>0</v>
      </c>
      <c r="I142" s="52">
        <f>SUM(I144:I147)</f>
        <v>0</v>
      </c>
      <c r="J142" s="52">
        <f t="shared" si="142"/>
        <v>0</v>
      </c>
      <c r="K142" s="52">
        <f>SUM(K144:K147)</f>
        <v>0</v>
      </c>
      <c r="L142" s="52">
        <f>SUM(L144:L147)</f>
        <v>0</v>
      </c>
      <c r="M142" s="52">
        <f>SUM(M144:M147)</f>
        <v>0</v>
      </c>
      <c r="N142" s="52">
        <f t="shared" si="143"/>
        <v>152278.39999999999</v>
      </c>
      <c r="O142" s="52">
        <f>SUM(O144:O147)</f>
        <v>152278.39999999999</v>
      </c>
      <c r="P142" s="52">
        <f>SUM(P144:P147)</f>
        <v>0</v>
      </c>
      <c r="Q142" s="52">
        <f>SUM(Q144:Q147)</f>
        <v>0</v>
      </c>
      <c r="R142" s="52">
        <f t="shared" si="144"/>
        <v>157580</v>
      </c>
      <c r="S142" s="52">
        <f>SUM(S144:S147)</f>
        <v>157580</v>
      </c>
      <c r="T142" s="52">
        <f>SUM(T144:T147)</f>
        <v>0</v>
      </c>
      <c r="U142" s="52">
        <f>SUM(U144:U147)</f>
        <v>0</v>
      </c>
      <c r="V142" s="65">
        <f t="shared" si="123"/>
        <v>0</v>
      </c>
    </row>
    <row r="143" spans="1:22" ht="18.75">
      <c r="A143" s="40"/>
      <c r="B143" s="16" t="s">
        <v>15</v>
      </c>
      <c r="C143" s="7"/>
      <c r="D143" s="7"/>
      <c r="E143" s="7"/>
      <c r="F143" s="50"/>
      <c r="G143" s="51"/>
      <c r="H143" s="51"/>
      <c r="I143" s="51"/>
      <c r="J143" s="50"/>
      <c r="K143" s="51"/>
      <c r="L143" s="51"/>
      <c r="M143" s="51"/>
      <c r="N143" s="52"/>
      <c r="O143" s="51"/>
      <c r="P143" s="51"/>
      <c r="Q143" s="51"/>
      <c r="R143" s="52"/>
      <c r="S143" s="51"/>
      <c r="T143" s="51"/>
      <c r="U143" s="51"/>
      <c r="V143" s="63"/>
    </row>
    <row r="144" spans="1:22" ht="75.75" customHeight="1">
      <c r="A144" s="40"/>
      <c r="B144" s="17" t="s">
        <v>110</v>
      </c>
      <c r="C144" s="7">
        <v>811</v>
      </c>
      <c r="D144" s="8" t="s">
        <v>17</v>
      </c>
      <c r="E144" s="7" t="s">
        <v>241</v>
      </c>
      <c r="F144" s="50">
        <f t="shared" si="119"/>
        <v>367.5</v>
      </c>
      <c r="G144" s="51">
        <v>367.5</v>
      </c>
      <c r="H144" s="51"/>
      <c r="I144" s="51"/>
      <c r="J144" s="50">
        <f t="shared" ref="J144:J148" si="145">K144+L144+M144</f>
        <v>0</v>
      </c>
      <c r="K144" s="51"/>
      <c r="L144" s="51"/>
      <c r="M144" s="51"/>
      <c r="N144" s="52">
        <f t="shared" ref="N144:N148" si="146">O144+P144+Q144</f>
        <v>367.5</v>
      </c>
      <c r="O144" s="51">
        <v>367.5</v>
      </c>
      <c r="P144" s="51"/>
      <c r="Q144" s="51"/>
      <c r="R144" s="52">
        <f t="shared" ref="R144:R148" si="147">S144+T144+U144</f>
        <v>367.5</v>
      </c>
      <c r="S144" s="51">
        <v>367.5</v>
      </c>
      <c r="T144" s="51"/>
      <c r="U144" s="51"/>
      <c r="V144" s="63">
        <f t="shared" si="123"/>
        <v>0</v>
      </c>
    </row>
    <row r="145" spans="1:22" ht="81.75" customHeight="1">
      <c r="A145" s="40"/>
      <c r="B145" s="17" t="s">
        <v>110</v>
      </c>
      <c r="C145" s="7">
        <v>815</v>
      </c>
      <c r="D145" s="8" t="s">
        <v>50</v>
      </c>
      <c r="E145" s="7" t="s">
        <v>241</v>
      </c>
      <c r="F145" s="50">
        <f t="shared" si="119"/>
        <v>2931.5</v>
      </c>
      <c r="G145" s="51">
        <v>2931.5</v>
      </c>
      <c r="H145" s="51"/>
      <c r="I145" s="51"/>
      <c r="J145" s="50">
        <f t="shared" si="145"/>
        <v>0</v>
      </c>
      <c r="K145" s="51"/>
      <c r="L145" s="51"/>
      <c r="M145" s="51"/>
      <c r="N145" s="52">
        <f t="shared" si="146"/>
        <v>2931.5</v>
      </c>
      <c r="O145" s="51">
        <v>2931.5</v>
      </c>
      <c r="P145" s="51"/>
      <c r="Q145" s="51"/>
      <c r="R145" s="52">
        <f t="shared" si="147"/>
        <v>2931.5</v>
      </c>
      <c r="S145" s="51">
        <v>2931.5</v>
      </c>
      <c r="T145" s="51"/>
      <c r="U145" s="51"/>
      <c r="V145" s="63">
        <f t="shared" si="123"/>
        <v>0</v>
      </c>
    </row>
    <row r="146" spans="1:22" ht="71.25" customHeight="1">
      <c r="A146" s="40"/>
      <c r="B146" s="17" t="s">
        <v>110</v>
      </c>
      <c r="C146" s="7">
        <v>816</v>
      </c>
      <c r="D146" s="8" t="s">
        <v>53</v>
      </c>
      <c r="E146" s="7" t="s">
        <v>241</v>
      </c>
      <c r="F146" s="50">
        <f t="shared" si="119"/>
        <v>81</v>
      </c>
      <c r="G146" s="51">
        <v>81</v>
      </c>
      <c r="H146" s="51"/>
      <c r="I146" s="51"/>
      <c r="J146" s="50">
        <f t="shared" si="145"/>
        <v>0</v>
      </c>
      <c r="K146" s="51"/>
      <c r="L146" s="51"/>
      <c r="M146" s="51"/>
      <c r="N146" s="52">
        <f t="shared" si="146"/>
        <v>81</v>
      </c>
      <c r="O146" s="51">
        <v>81</v>
      </c>
      <c r="P146" s="51"/>
      <c r="Q146" s="51"/>
      <c r="R146" s="52">
        <f t="shared" si="147"/>
        <v>81</v>
      </c>
      <c r="S146" s="51">
        <v>81</v>
      </c>
      <c r="T146" s="51"/>
      <c r="U146" s="51"/>
      <c r="V146" s="63">
        <f t="shared" si="123"/>
        <v>0</v>
      </c>
    </row>
    <row r="147" spans="1:22" ht="46.5" customHeight="1">
      <c r="A147" s="40"/>
      <c r="B147" s="17" t="s">
        <v>110</v>
      </c>
      <c r="C147" s="7">
        <v>822</v>
      </c>
      <c r="D147" s="8" t="s">
        <v>111</v>
      </c>
      <c r="E147" s="7" t="s">
        <v>241</v>
      </c>
      <c r="F147" s="50">
        <f t="shared" si="119"/>
        <v>176747</v>
      </c>
      <c r="G147" s="51">
        <v>176747</v>
      </c>
      <c r="H147" s="51"/>
      <c r="I147" s="51"/>
      <c r="J147" s="50">
        <f t="shared" si="145"/>
        <v>0</v>
      </c>
      <c r="K147" s="51"/>
      <c r="L147" s="51"/>
      <c r="M147" s="51"/>
      <c r="N147" s="52">
        <f t="shared" si="146"/>
        <v>148898.4</v>
      </c>
      <c r="O147" s="51">
        <v>148898.4</v>
      </c>
      <c r="P147" s="51"/>
      <c r="Q147" s="51"/>
      <c r="R147" s="52">
        <f t="shared" si="147"/>
        <v>154200</v>
      </c>
      <c r="S147" s="51">
        <v>154200</v>
      </c>
      <c r="T147" s="51"/>
      <c r="U147" s="51"/>
      <c r="V147" s="63">
        <f t="shared" si="123"/>
        <v>0</v>
      </c>
    </row>
    <row r="148" spans="1:22" s="45" customFormat="1" ht="33">
      <c r="A148" s="36" t="s">
        <v>254</v>
      </c>
      <c r="B148" s="24" t="s">
        <v>238</v>
      </c>
      <c r="C148" s="25" t="s">
        <v>12</v>
      </c>
      <c r="D148" s="25" t="s">
        <v>12</v>
      </c>
      <c r="E148" s="25" t="s">
        <v>12</v>
      </c>
      <c r="F148" s="50">
        <f t="shared" si="119"/>
        <v>33000</v>
      </c>
      <c r="G148" s="50">
        <f>SUM(G150:G151)</f>
        <v>33000</v>
      </c>
      <c r="H148" s="50">
        <f>SUM(H150:H151)</f>
        <v>0</v>
      </c>
      <c r="I148" s="50">
        <f>SUM(I150:I151)</f>
        <v>0</v>
      </c>
      <c r="J148" s="50">
        <f t="shared" si="145"/>
        <v>0</v>
      </c>
      <c r="K148" s="50">
        <f>SUM(K150:K151)</f>
        <v>0</v>
      </c>
      <c r="L148" s="50">
        <f>SUM(L150:L151)</f>
        <v>0</v>
      </c>
      <c r="M148" s="50">
        <f>SUM(M150:M151)</f>
        <v>0</v>
      </c>
      <c r="N148" s="50">
        <f t="shared" si="146"/>
        <v>173750</v>
      </c>
      <c r="O148" s="50">
        <f>SUM(O150:O151)</f>
        <v>53750</v>
      </c>
      <c r="P148" s="50">
        <f>SUM(P150:P151)</f>
        <v>120000</v>
      </c>
      <c r="Q148" s="50">
        <f>SUM(Q150:Q151)</f>
        <v>0</v>
      </c>
      <c r="R148" s="50">
        <f t="shared" si="147"/>
        <v>160000</v>
      </c>
      <c r="S148" s="50">
        <f>SUM(S150:S151)</f>
        <v>40000</v>
      </c>
      <c r="T148" s="50">
        <f>SUM(T150:T151)</f>
        <v>120000</v>
      </c>
      <c r="U148" s="50">
        <f>SUM(U150:U151)</f>
        <v>0</v>
      </c>
      <c r="V148" s="62">
        <f t="shared" si="123"/>
        <v>0</v>
      </c>
    </row>
    <row r="149" spans="1:22" ht="18.75">
      <c r="A149" s="40"/>
      <c r="B149" s="16" t="s">
        <v>15</v>
      </c>
      <c r="C149" s="7"/>
      <c r="D149" s="7"/>
      <c r="E149" s="7"/>
      <c r="F149" s="50"/>
      <c r="G149" s="50"/>
      <c r="H149" s="50"/>
      <c r="I149" s="50"/>
      <c r="J149" s="50"/>
      <c r="K149" s="50"/>
      <c r="L149" s="50"/>
      <c r="M149" s="50"/>
      <c r="N149" s="52"/>
      <c r="O149" s="50"/>
      <c r="P149" s="50"/>
      <c r="Q149" s="50"/>
      <c r="R149" s="52"/>
      <c r="S149" s="50"/>
      <c r="T149" s="50"/>
      <c r="U149" s="50"/>
      <c r="V149" s="62"/>
    </row>
    <row r="150" spans="1:22" ht="93.75" customHeight="1">
      <c r="A150" s="40"/>
      <c r="B150" s="17" t="s">
        <v>248</v>
      </c>
      <c r="C150" s="7">
        <v>822</v>
      </c>
      <c r="D150" s="8" t="s">
        <v>111</v>
      </c>
      <c r="E150" s="7" t="s">
        <v>247</v>
      </c>
      <c r="F150" s="50">
        <f t="shared" si="119"/>
        <v>0</v>
      </c>
      <c r="G150" s="51"/>
      <c r="H150" s="51"/>
      <c r="I150" s="51"/>
      <c r="J150" s="50">
        <f t="shared" ref="J150:J153" si="148">K150+L150+M150</f>
        <v>0</v>
      </c>
      <c r="K150" s="51"/>
      <c r="L150" s="51"/>
      <c r="M150" s="51"/>
      <c r="N150" s="52">
        <f t="shared" ref="N150:N153" si="149">O150+P150+Q150</f>
        <v>120000</v>
      </c>
      <c r="O150" s="51"/>
      <c r="P150" s="51">
        <v>120000</v>
      </c>
      <c r="Q150" s="51"/>
      <c r="R150" s="52">
        <f t="shared" ref="R150:R153" si="150">S150+T150+U150</f>
        <v>120000</v>
      </c>
      <c r="S150" s="51"/>
      <c r="T150" s="51">
        <v>120000</v>
      </c>
      <c r="U150" s="51"/>
      <c r="V150" s="63" t="e">
        <f t="shared" si="123"/>
        <v>#DIV/0!</v>
      </c>
    </row>
    <row r="151" spans="1:22" ht="66" customHeight="1">
      <c r="A151" s="40"/>
      <c r="B151" s="17" t="s">
        <v>110</v>
      </c>
      <c r="C151" s="7">
        <v>822</v>
      </c>
      <c r="D151" s="8" t="s">
        <v>111</v>
      </c>
      <c r="E151" s="7" t="s">
        <v>309</v>
      </c>
      <c r="F151" s="50">
        <f t="shared" si="119"/>
        <v>33000</v>
      </c>
      <c r="G151" s="51">
        <v>33000</v>
      </c>
      <c r="H151" s="51"/>
      <c r="I151" s="51"/>
      <c r="J151" s="50">
        <f t="shared" si="148"/>
        <v>0</v>
      </c>
      <c r="K151" s="51"/>
      <c r="L151" s="51"/>
      <c r="M151" s="51"/>
      <c r="N151" s="52">
        <f t="shared" si="149"/>
        <v>53750</v>
      </c>
      <c r="O151" s="51">
        <v>53750</v>
      </c>
      <c r="P151" s="51"/>
      <c r="Q151" s="51"/>
      <c r="R151" s="52">
        <f t="shared" si="150"/>
        <v>40000</v>
      </c>
      <c r="S151" s="51">
        <v>40000</v>
      </c>
      <c r="T151" s="51"/>
      <c r="U151" s="51"/>
      <c r="V151" s="63">
        <f t="shared" si="123"/>
        <v>0</v>
      </c>
    </row>
    <row r="152" spans="1:22" ht="18.75">
      <c r="A152" s="41" t="s">
        <v>112</v>
      </c>
      <c r="B152" s="21" t="s">
        <v>113</v>
      </c>
      <c r="C152" s="1" t="s">
        <v>12</v>
      </c>
      <c r="D152" s="1" t="s">
        <v>12</v>
      </c>
      <c r="E152" s="1" t="s">
        <v>12</v>
      </c>
      <c r="F152" s="49">
        <f t="shared" si="119"/>
        <v>83832.600000000006</v>
      </c>
      <c r="G152" s="49">
        <f>G153+G161+G164</f>
        <v>22805.9</v>
      </c>
      <c r="H152" s="49">
        <f>H153+H161+H164</f>
        <v>56845.2</v>
      </c>
      <c r="I152" s="49">
        <f>I153+I161+I164</f>
        <v>4181.5</v>
      </c>
      <c r="J152" s="49">
        <f t="shared" si="148"/>
        <v>0</v>
      </c>
      <c r="K152" s="49">
        <f>K153+K161+K164</f>
        <v>0</v>
      </c>
      <c r="L152" s="49">
        <f>L153+L161+L164</f>
        <v>0</v>
      </c>
      <c r="M152" s="49">
        <f>M153+M161+M164</f>
        <v>0</v>
      </c>
      <c r="N152" s="49">
        <f t="shared" si="149"/>
        <v>142214.20000000001</v>
      </c>
      <c r="O152" s="49">
        <f>O153+O161+O164</f>
        <v>21994.799999999999</v>
      </c>
      <c r="P152" s="49">
        <f>P153+P161+P164</f>
        <v>120219.4</v>
      </c>
      <c r="Q152" s="49">
        <f>Q153+Q161+Q164</f>
        <v>0</v>
      </c>
      <c r="R152" s="49">
        <f t="shared" si="150"/>
        <v>239867.5</v>
      </c>
      <c r="S152" s="49">
        <f>S153+S161+S164</f>
        <v>28172.1</v>
      </c>
      <c r="T152" s="49">
        <f>T153+T161+T164</f>
        <v>211695.4</v>
      </c>
      <c r="U152" s="49">
        <f>U153+U161+U164</f>
        <v>0</v>
      </c>
      <c r="V152" s="61">
        <f t="shared" si="123"/>
        <v>0</v>
      </c>
    </row>
    <row r="153" spans="1:22" ht="33">
      <c r="A153" s="39" t="s">
        <v>114</v>
      </c>
      <c r="B153" s="15" t="s">
        <v>115</v>
      </c>
      <c r="C153" s="6" t="s">
        <v>12</v>
      </c>
      <c r="D153" s="6" t="s">
        <v>12</v>
      </c>
      <c r="E153" s="6" t="s">
        <v>12</v>
      </c>
      <c r="F153" s="50">
        <f t="shared" si="119"/>
        <v>67213.7</v>
      </c>
      <c r="G153" s="50">
        <f>SUM(G155:G160)</f>
        <v>8539.6</v>
      </c>
      <c r="H153" s="50">
        <f>SUM(H155:H160)</f>
        <v>54545.2</v>
      </c>
      <c r="I153" s="50">
        <f>SUM(I155:I160)</f>
        <v>4128.8999999999996</v>
      </c>
      <c r="J153" s="50">
        <f t="shared" si="148"/>
        <v>0</v>
      </c>
      <c r="K153" s="50">
        <f>SUM(K155:K160)</f>
        <v>0</v>
      </c>
      <c r="L153" s="50">
        <f>SUM(L155:L160)</f>
        <v>0</v>
      </c>
      <c r="M153" s="50">
        <f>SUM(M155:M160)</f>
        <v>0</v>
      </c>
      <c r="N153" s="52">
        <f t="shared" si="149"/>
        <v>121019.9</v>
      </c>
      <c r="O153" s="50">
        <f>SUM(O155:O160)</f>
        <v>7800.5</v>
      </c>
      <c r="P153" s="50">
        <f>SUM(P155:P160)</f>
        <v>113219.4</v>
      </c>
      <c r="Q153" s="50">
        <f>SUM(Q155:Q160)</f>
        <v>0</v>
      </c>
      <c r="R153" s="52">
        <f t="shared" si="150"/>
        <v>224373.2</v>
      </c>
      <c r="S153" s="50">
        <f>SUM(S155:S160)</f>
        <v>13977.8</v>
      </c>
      <c r="T153" s="50">
        <f>SUM(T155:T160)</f>
        <v>210395.4</v>
      </c>
      <c r="U153" s="50">
        <f>SUM(U155:U160)</f>
        <v>0</v>
      </c>
      <c r="V153" s="62">
        <f t="shared" si="123"/>
        <v>0</v>
      </c>
    </row>
    <row r="154" spans="1:22" ht="18.75">
      <c r="A154" s="40"/>
      <c r="B154" s="16" t="s">
        <v>15</v>
      </c>
      <c r="C154" s="7"/>
      <c r="D154" s="7"/>
      <c r="E154" s="7"/>
      <c r="F154" s="50"/>
      <c r="G154" s="50"/>
      <c r="H154" s="50"/>
      <c r="I154" s="50"/>
      <c r="J154" s="50"/>
      <c r="K154" s="50"/>
      <c r="L154" s="50"/>
      <c r="M154" s="50"/>
      <c r="N154" s="52"/>
      <c r="O154" s="50"/>
      <c r="P154" s="50"/>
      <c r="Q154" s="50"/>
      <c r="R154" s="52"/>
      <c r="S154" s="50"/>
      <c r="T154" s="50"/>
      <c r="U154" s="50"/>
      <c r="V154" s="62"/>
    </row>
    <row r="155" spans="1:22" ht="33">
      <c r="A155" s="42"/>
      <c r="B155" s="30" t="s">
        <v>190</v>
      </c>
      <c r="C155" s="27">
        <v>821</v>
      </c>
      <c r="D155" s="29" t="s">
        <v>19</v>
      </c>
      <c r="E155" s="27" t="s">
        <v>191</v>
      </c>
      <c r="F155" s="50">
        <f t="shared" si="119"/>
        <v>33701.4</v>
      </c>
      <c r="G155" s="51">
        <v>5027.3</v>
      </c>
      <c r="H155" s="51">
        <v>24545.200000000001</v>
      </c>
      <c r="I155" s="51">
        <v>4128.8999999999996</v>
      </c>
      <c r="J155" s="50">
        <f t="shared" ref="J155:J161" si="151">K155+L155+M155</f>
        <v>0</v>
      </c>
      <c r="K155" s="51"/>
      <c r="L155" s="51"/>
      <c r="M155" s="51"/>
      <c r="N155" s="50">
        <f t="shared" ref="N155:N161" si="152">O155+P155+Q155</f>
        <v>30224.2</v>
      </c>
      <c r="O155" s="51">
        <v>3929.1</v>
      </c>
      <c r="P155" s="51">
        <v>26295.1</v>
      </c>
      <c r="Q155" s="51"/>
      <c r="R155" s="50">
        <f t="shared" ref="R155:R161" si="153">S155+T155+U155</f>
        <v>72466.399999999994</v>
      </c>
      <c r="S155" s="51">
        <v>9420.6</v>
      </c>
      <c r="T155" s="51">
        <v>63045.8</v>
      </c>
      <c r="U155" s="51"/>
      <c r="V155" s="63">
        <f t="shared" si="123"/>
        <v>0</v>
      </c>
    </row>
    <row r="156" spans="1:22" ht="46.5" customHeight="1">
      <c r="A156" s="42"/>
      <c r="B156" s="30" t="s">
        <v>293</v>
      </c>
      <c r="C156" s="27">
        <v>821</v>
      </c>
      <c r="D156" s="29" t="s">
        <v>19</v>
      </c>
      <c r="E156" s="27" t="s">
        <v>294</v>
      </c>
      <c r="F156" s="50">
        <f t="shared" si="119"/>
        <v>3512.3</v>
      </c>
      <c r="G156" s="51">
        <v>3512.3</v>
      </c>
      <c r="H156" s="51"/>
      <c r="I156" s="51"/>
      <c r="J156" s="50">
        <f t="shared" si="151"/>
        <v>0</v>
      </c>
      <c r="K156" s="51"/>
      <c r="L156" s="51"/>
      <c r="M156" s="51"/>
      <c r="N156" s="50">
        <f t="shared" si="152"/>
        <v>0</v>
      </c>
      <c r="O156" s="51"/>
      <c r="P156" s="51"/>
      <c r="Q156" s="51"/>
      <c r="R156" s="50">
        <f t="shared" si="153"/>
        <v>0</v>
      </c>
      <c r="S156" s="51"/>
      <c r="T156" s="51"/>
      <c r="U156" s="51"/>
      <c r="V156" s="63">
        <f t="shared" si="123"/>
        <v>0</v>
      </c>
    </row>
    <row r="157" spans="1:22" ht="55.5" customHeight="1">
      <c r="A157" s="42"/>
      <c r="B157" s="30" t="s">
        <v>296</v>
      </c>
      <c r="C157" s="27">
        <v>814</v>
      </c>
      <c r="D157" s="29" t="s">
        <v>116</v>
      </c>
      <c r="E157" s="27" t="s">
        <v>295</v>
      </c>
      <c r="F157" s="50">
        <f t="shared" si="119"/>
        <v>0</v>
      </c>
      <c r="G157" s="51"/>
      <c r="H157" s="51"/>
      <c r="I157" s="51"/>
      <c r="J157" s="50">
        <f t="shared" si="151"/>
        <v>0</v>
      </c>
      <c r="K157" s="51"/>
      <c r="L157" s="51"/>
      <c r="M157" s="51"/>
      <c r="N157" s="50">
        <f t="shared" si="152"/>
        <v>22950.9</v>
      </c>
      <c r="O157" s="51">
        <v>1836.1</v>
      </c>
      <c r="P157" s="51">
        <v>21114.799999999999</v>
      </c>
      <c r="Q157" s="51"/>
      <c r="R157" s="50">
        <f t="shared" si="153"/>
        <v>0</v>
      </c>
      <c r="S157" s="51"/>
      <c r="T157" s="51"/>
      <c r="U157" s="51"/>
      <c r="V157" s="63" t="e">
        <f t="shared" si="123"/>
        <v>#DIV/0!</v>
      </c>
    </row>
    <row r="158" spans="1:22" ht="46.5" customHeight="1">
      <c r="A158" s="42"/>
      <c r="B158" s="30" t="s">
        <v>298</v>
      </c>
      <c r="C158" s="27">
        <v>814</v>
      </c>
      <c r="D158" s="29" t="s">
        <v>116</v>
      </c>
      <c r="E158" s="27" t="s">
        <v>297</v>
      </c>
      <c r="F158" s="50">
        <f t="shared" si="119"/>
        <v>0</v>
      </c>
      <c r="G158" s="51"/>
      <c r="H158" s="51"/>
      <c r="I158" s="51"/>
      <c r="J158" s="50">
        <f t="shared" si="151"/>
        <v>0</v>
      </c>
      <c r="K158" s="51"/>
      <c r="L158" s="51"/>
      <c r="M158" s="51"/>
      <c r="N158" s="50">
        <f t="shared" si="152"/>
        <v>0</v>
      </c>
      <c r="O158" s="51"/>
      <c r="P158" s="51"/>
      <c r="Q158" s="51"/>
      <c r="R158" s="50">
        <f t="shared" si="153"/>
        <v>18871.900000000001</v>
      </c>
      <c r="S158" s="51">
        <v>566.20000000000005</v>
      </c>
      <c r="T158" s="51">
        <v>18305.7</v>
      </c>
      <c r="U158" s="51"/>
      <c r="V158" s="63" t="e">
        <f t="shared" si="123"/>
        <v>#DIV/0!</v>
      </c>
    </row>
    <row r="159" spans="1:22" ht="46.5" customHeight="1">
      <c r="A159" s="42"/>
      <c r="B159" s="30" t="s">
        <v>188</v>
      </c>
      <c r="C159" s="27">
        <v>844</v>
      </c>
      <c r="D159" s="29" t="s">
        <v>187</v>
      </c>
      <c r="E159" s="27" t="s">
        <v>189</v>
      </c>
      <c r="F159" s="50">
        <f t="shared" si="119"/>
        <v>0</v>
      </c>
      <c r="G159" s="51"/>
      <c r="H159" s="51"/>
      <c r="I159" s="51"/>
      <c r="J159" s="50">
        <f t="shared" si="151"/>
        <v>0</v>
      </c>
      <c r="K159" s="51"/>
      <c r="L159" s="51"/>
      <c r="M159" s="51"/>
      <c r="N159" s="50">
        <f t="shared" si="152"/>
        <v>67844.800000000003</v>
      </c>
      <c r="O159" s="51">
        <v>2035.3</v>
      </c>
      <c r="P159" s="51">
        <v>65809.5</v>
      </c>
      <c r="Q159" s="51"/>
      <c r="R159" s="50">
        <f t="shared" si="153"/>
        <v>133034.9</v>
      </c>
      <c r="S159" s="51">
        <v>3991</v>
      </c>
      <c r="T159" s="51">
        <v>129043.9</v>
      </c>
      <c r="U159" s="51"/>
      <c r="V159" s="63" t="e">
        <f t="shared" si="123"/>
        <v>#DIV/0!</v>
      </c>
    </row>
    <row r="160" spans="1:22" ht="66">
      <c r="A160" s="42"/>
      <c r="B160" s="30" t="s">
        <v>320</v>
      </c>
      <c r="C160" s="27">
        <v>814</v>
      </c>
      <c r="D160" s="29" t="s">
        <v>116</v>
      </c>
      <c r="E160" s="27" t="s">
        <v>186</v>
      </c>
      <c r="F160" s="50">
        <f t="shared" si="119"/>
        <v>30000</v>
      </c>
      <c r="G160" s="51"/>
      <c r="H160" s="51">
        <v>30000</v>
      </c>
      <c r="I160" s="51"/>
      <c r="J160" s="50">
        <f t="shared" si="151"/>
        <v>0</v>
      </c>
      <c r="K160" s="51"/>
      <c r="L160" s="51"/>
      <c r="M160" s="51"/>
      <c r="N160" s="50">
        <f t="shared" si="152"/>
        <v>0</v>
      </c>
      <c r="O160" s="51"/>
      <c r="P160" s="51"/>
      <c r="Q160" s="51"/>
      <c r="R160" s="50">
        <f t="shared" si="153"/>
        <v>0</v>
      </c>
      <c r="S160" s="51"/>
      <c r="T160" s="51"/>
      <c r="U160" s="51"/>
      <c r="V160" s="63">
        <f t="shared" si="123"/>
        <v>0</v>
      </c>
    </row>
    <row r="161" spans="1:22" ht="18.75">
      <c r="A161" s="36" t="s">
        <v>117</v>
      </c>
      <c r="B161" s="24" t="s">
        <v>118</v>
      </c>
      <c r="C161" s="25" t="s">
        <v>12</v>
      </c>
      <c r="D161" s="25" t="s">
        <v>12</v>
      </c>
      <c r="E161" s="25" t="s">
        <v>12</v>
      </c>
      <c r="F161" s="50">
        <f t="shared" si="119"/>
        <v>1000</v>
      </c>
      <c r="G161" s="50">
        <f t="shared" ref="G161:H161" si="154">SUM(G163)</f>
        <v>0</v>
      </c>
      <c r="H161" s="50">
        <f t="shared" si="154"/>
        <v>1000</v>
      </c>
      <c r="I161" s="50">
        <f t="shared" ref="I161" si="155">SUM(I163)</f>
        <v>0</v>
      </c>
      <c r="J161" s="50">
        <f t="shared" si="151"/>
        <v>0</v>
      </c>
      <c r="K161" s="50">
        <f t="shared" ref="K161:M161" si="156">SUM(K163)</f>
        <v>0</v>
      </c>
      <c r="L161" s="50">
        <f t="shared" si="156"/>
        <v>0</v>
      </c>
      <c r="M161" s="50">
        <f t="shared" si="156"/>
        <v>0</v>
      </c>
      <c r="N161" s="50">
        <f t="shared" si="152"/>
        <v>5700</v>
      </c>
      <c r="O161" s="50">
        <f t="shared" ref="O161:T161" si="157">SUM(O163)</f>
        <v>0</v>
      </c>
      <c r="P161" s="50">
        <f t="shared" si="157"/>
        <v>5700</v>
      </c>
      <c r="Q161" s="50">
        <f t="shared" si="157"/>
        <v>0</v>
      </c>
      <c r="R161" s="50">
        <f t="shared" si="153"/>
        <v>0</v>
      </c>
      <c r="S161" s="50">
        <f t="shared" si="157"/>
        <v>0</v>
      </c>
      <c r="T161" s="50">
        <f t="shared" si="157"/>
        <v>0</v>
      </c>
      <c r="U161" s="50">
        <f t="shared" ref="U161" si="158">SUM(U163)</f>
        <v>0</v>
      </c>
      <c r="V161" s="62">
        <f t="shared" si="123"/>
        <v>0</v>
      </c>
    </row>
    <row r="162" spans="1:22" ht="18.75">
      <c r="A162" s="42"/>
      <c r="B162" s="28" t="s">
        <v>15</v>
      </c>
      <c r="C162" s="27"/>
      <c r="D162" s="29"/>
      <c r="E162" s="27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62"/>
    </row>
    <row r="163" spans="1:22" ht="18.75">
      <c r="A163" s="42"/>
      <c r="B163" s="30" t="s">
        <v>119</v>
      </c>
      <c r="C163" s="27">
        <v>814</v>
      </c>
      <c r="D163" s="29" t="s">
        <v>116</v>
      </c>
      <c r="E163" s="27" t="s">
        <v>192</v>
      </c>
      <c r="F163" s="50">
        <f t="shared" si="119"/>
        <v>1000</v>
      </c>
      <c r="G163" s="51"/>
      <c r="H163" s="51">
        <v>1000</v>
      </c>
      <c r="I163" s="51"/>
      <c r="J163" s="50">
        <f t="shared" ref="J163:J164" si="159">K163+L163+M163</f>
        <v>0</v>
      </c>
      <c r="K163" s="51"/>
      <c r="L163" s="51"/>
      <c r="M163" s="51"/>
      <c r="N163" s="50">
        <f t="shared" ref="N163:N164" si="160">O163+P163+Q163</f>
        <v>5700</v>
      </c>
      <c r="O163" s="51"/>
      <c r="P163" s="51">
        <v>5700</v>
      </c>
      <c r="Q163" s="51"/>
      <c r="R163" s="50">
        <f t="shared" ref="R163:R164" si="161">S163+T163+U163</f>
        <v>0</v>
      </c>
      <c r="S163" s="51"/>
      <c r="T163" s="51"/>
      <c r="U163" s="51"/>
      <c r="V163" s="63">
        <f t="shared" si="123"/>
        <v>0</v>
      </c>
    </row>
    <row r="164" spans="1:22" ht="18.75">
      <c r="A164" s="36" t="s">
        <v>267</v>
      </c>
      <c r="B164" s="24" t="s">
        <v>120</v>
      </c>
      <c r="C164" s="25" t="s">
        <v>12</v>
      </c>
      <c r="D164" s="25" t="s">
        <v>12</v>
      </c>
      <c r="E164" s="25" t="s">
        <v>12</v>
      </c>
      <c r="F164" s="50">
        <f t="shared" si="119"/>
        <v>15618.9</v>
      </c>
      <c r="G164" s="50">
        <f>SUM(G166:G168)</f>
        <v>14266.3</v>
      </c>
      <c r="H164" s="50">
        <f>SUM(H166:H168)</f>
        <v>1300</v>
      </c>
      <c r="I164" s="50">
        <f>SUM(I166:I168)</f>
        <v>52.6</v>
      </c>
      <c r="J164" s="50">
        <f t="shared" si="159"/>
        <v>0</v>
      </c>
      <c r="K164" s="50">
        <f>SUM(K166:K168)</f>
        <v>0</v>
      </c>
      <c r="L164" s="50">
        <f>SUM(L166:L168)</f>
        <v>0</v>
      </c>
      <c r="M164" s="50">
        <f>SUM(M166:M168)</f>
        <v>0</v>
      </c>
      <c r="N164" s="50">
        <f t="shared" si="160"/>
        <v>15494.3</v>
      </c>
      <c r="O164" s="50">
        <f>SUM(O166:O168)</f>
        <v>14194.3</v>
      </c>
      <c r="P164" s="50">
        <f>SUM(P166:P168)</f>
        <v>1300</v>
      </c>
      <c r="Q164" s="50">
        <f>SUM(Q166:Q168)</f>
        <v>0</v>
      </c>
      <c r="R164" s="50">
        <f t="shared" si="161"/>
        <v>15494.3</v>
      </c>
      <c r="S164" s="50">
        <f>SUM(S166:S168)</f>
        <v>14194.3</v>
      </c>
      <c r="T164" s="50">
        <f>SUM(T166:T168)</f>
        <v>1300</v>
      </c>
      <c r="U164" s="50">
        <f>SUM(U166:U168)</f>
        <v>0</v>
      </c>
      <c r="V164" s="62">
        <f t="shared" si="123"/>
        <v>0</v>
      </c>
    </row>
    <row r="165" spans="1:22" ht="18.75">
      <c r="A165" s="42"/>
      <c r="B165" s="28" t="s">
        <v>15</v>
      </c>
      <c r="C165" s="27"/>
      <c r="D165" s="29"/>
      <c r="E165" s="27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62"/>
    </row>
    <row r="166" spans="1:22" ht="33">
      <c r="A166" s="42"/>
      <c r="B166" s="30" t="s">
        <v>121</v>
      </c>
      <c r="C166" s="27">
        <v>814</v>
      </c>
      <c r="D166" s="29" t="s">
        <v>116</v>
      </c>
      <c r="E166" s="27" t="s">
        <v>221</v>
      </c>
      <c r="F166" s="50">
        <f t="shared" si="119"/>
        <v>13000</v>
      </c>
      <c r="G166" s="51">
        <v>13000</v>
      </c>
      <c r="H166" s="51"/>
      <c r="I166" s="51"/>
      <c r="J166" s="50">
        <f t="shared" ref="J166:J170" si="162">K166+L166+M166</f>
        <v>0</v>
      </c>
      <c r="K166" s="51"/>
      <c r="L166" s="51"/>
      <c r="M166" s="51"/>
      <c r="N166" s="50">
        <f t="shared" ref="N166:N170" si="163">O166+P166+Q166</f>
        <v>13000</v>
      </c>
      <c r="O166" s="51">
        <v>13000</v>
      </c>
      <c r="P166" s="51"/>
      <c r="Q166" s="51"/>
      <c r="R166" s="50">
        <f t="shared" ref="R166:R170" si="164">S166+T166+U166</f>
        <v>13000</v>
      </c>
      <c r="S166" s="51">
        <v>13000</v>
      </c>
      <c r="T166" s="51"/>
      <c r="U166" s="51"/>
      <c r="V166" s="63">
        <f t="shared" si="123"/>
        <v>0</v>
      </c>
    </row>
    <row r="167" spans="1:22" ht="18.75" customHeight="1">
      <c r="A167" s="42"/>
      <c r="B167" s="30" t="s">
        <v>300</v>
      </c>
      <c r="C167" s="27">
        <v>814</v>
      </c>
      <c r="D167" s="29" t="s">
        <v>116</v>
      </c>
      <c r="E167" s="27" t="s">
        <v>299</v>
      </c>
      <c r="F167" s="50">
        <f t="shared" si="119"/>
        <v>1566.3</v>
      </c>
      <c r="G167" s="51">
        <v>266.3</v>
      </c>
      <c r="H167" s="51">
        <v>1300</v>
      </c>
      <c r="I167" s="51"/>
      <c r="J167" s="50">
        <f t="shared" si="162"/>
        <v>0</v>
      </c>
      <c r="K167" s="51"/>
      <c r="L167" s="51"/>
      <c r="M167" s="51"/>
      <c r="N167" s="50">
        <f t="shared" si="163"/>
        <v>1494.3</v>
      </c>
      <c r="O167" s="51">
        <v>194.3</v>
      </c>
      <c r="P167" s="51">
        <v>1300</v>
      </c>
      <c r="Q167" s="51"/>
      <c r="R167" s="50">
        <f t="shared" si="164"/>
        <v>1494.3</v>
      </c>
      <c r="S167" s="51">
        <v>194.3</v>
      </c>
      <c r="T167" s="51">
        <v>1300</v>
      </c>
      <c r="U167" s="51"/>
      <c r="V167" s="63">
        <f t="shared" si="123"/>
        <v>0</v>
      </c>
    </row>
    <row r="168" spans="1:22" ht="82.5">
      <c r="A168" s="42"/>
      <c r="B168" s="30" t="s">
        <v>223</v>
      </c>
      <c r="C168" s="27">
        <v>814</v>
      </c>
      <c r="D168" s="29" t="s">
        <v>116</v>
      </c>
      <c r="E168" s="27" t="s">
        <v>222</v>
      </c>
      <c r="F168" s="50">
        <f t="shared" si="119"/>
        <v>1052.5999999999999</v>
      </c>
      <c r="G168" s="51">
        <v>1000</v>
      </c>
      <c r="H168" s="51"/>
      <c r="I168" s="51">
        <v>52.6</v>
      </c>
      <c r="J168" s="50">
        <f t="shared" si="162"/>
        <v>0</v>
      </c>
      <c r="K168" s="51"/>
      <c r="L168" s="51"/>
      <c r="M168" s="51"/>
      <c r="N168" s="50">
        <f t="shared" si="163"/>
        <v>1000</v>
      </c>
      <c r="O168" s="51">
        <v>1000</v>
      </c>
      <c r="P168" s="51"/>
      <c r="Q168" s="51"/>
      <c r="R168" s="50">
        <f t="shared" si="164"/>
        <v>1000</v>
      </c>
      <c r="S168" s="51">
        <v>1000</v>
      </c>
      <c r="T168" s="51"/>
      <c r="U168" s="51"/>
      <c r="V168" s="63">
        <f t="shared" si="123"/>
        <v>0</v>
      </c>
    </row>
    <row r="169" spans="1:22" ht="66">
      <c r="A169" s="41" t="s">
        <v>122</v>
      </c>
      <c r="B169" s="22" t="s">
        <v>123</v>
      </c>
      <c r="C169" s="1" t="s">
        <v>12</v>
      </c>
      <c r="D169" s="1" t="s">
        <v>12</v>
      </c>
      <c r="E169" s="1" t="s">
        <v>12</v>
      </c>
      <c r="F169" s="49">
        <f>F170+F174+F185</f>
        <v>198909.1</v>
      </c>
      <c r="G169" s="49">
        <f>G170+G174+G185</f>
        <v>6957.2</v>
      </c>
      <c r="H169" s="49">
        <f>H170+H174+H185</f>
        <v>191951.9</v>
      </c>
      <c r="I169" s="49">
        <f>I170+I174+I185</f>
        <v>0</v>
      </c>
      <c r="J169" s="49">
        <f t="shared" si="162"/>
        <v>0</v>
      </c>
      <c r="K169" s="49">
        <f>K170+K174+K185</f>
        <v>0</v>
      </c>
      <c r="L169" s="49">
        <f>L170+L174+L185</f>
        <v>0</v>
      </c>
      <c r="M169" s="49">
        <f>M170+M174+M185</f>
        <v>0</v>
      </c>
      <c r="N169" s="49">
        <f t="shared" si="163"/>
        <v>188719.6</v>
      </c>
      <c r="O169" s="49">
        <f>O170+O174+O185</f>
        <v>6651.6</v>
      </c>
      <c r="P169" s="49">
        <f>P170+P174+P185</f>
        <v>182068</v>
      </c>
      <c r="Q169" s="49">
        <f>Q170+Q174+Q185</f>
        <v>0</v>
      </c>
      <c r="R169" s="49">
        <f t="shared" si="164"/>
        <v>456375.6</v>
      </c>
      <c r="S169" s="49">
        <f>S170+S174+S185</f>
        <v>14681.2</v>
      </c>
      <c r="T169" s="49">
        <f>T170+T174+T185</f>
        <v>441694.4</v>
      </c>
      <c r="U169" s="49">
        <f>U170+U174+U185</f>
        <v>0</v>
      </c>
      <c r="V169" s="61">
        <f t="shared" ref="V169:V197" si="165">J169/F169</f>
        <v>0</v>
      </c>
    </row>
    <row r="170" spans="1:22" ht="82.5">
      <c r="A170" s="39" t="s">
        <v>124</v>
      </c>
      <c r="B170" s="15" t="s">
        <v>125</v>
      </c>
      <c r="C170" s="6" t="s">
        <v>12</v>
      </c>
      <c r="D170" s="6" t="s">
        <v>12</v>
      </c>
      <c r="E170" s="6" t="s">
        <v>12</v>
      </c>
      <c r="F170" s="52">
        <f t="shared" ref="F170:F197" si="166">G170+H170+I170</f>
        <v>51838.6</v>
      </c>
      <c r="G170" s="52">
        <f>SUM(G172:G173)</f>
        <v>1555.1</v>
      </c>
      <c r="H170" s="52">
        <f>SUM(H172:H173)</f>
        <v>50283.5</v>
      </c>
      <c r="I170" s="52">
        <f>SUM(I172:I173)</f>
        <v>0</v>
      </c>
      <c r="J170" s="52">
        <f t="shared" si="162"/>
        <v>0</v>
      </c>
      <c r="K170" s="52">
        <f>SUM(K172:K173)</f>
        <v>0</v>
      </c>
      <c r="L170" s="52">
        <f>SUM(L172:L173)</f>
        <v>0</v>
      </c>
      <c r="M170" s="52">
        <f>SUM(M172:M173)</f>
        <v>0</v>
      </c>
      <c r="N170" s="52">
        <f t="shared" si="163"/>
        <v>68390.7</v>
      </c>
      <c r="O170" s="52">
        <f>SUM(O172:O173)</f>
        <v>2051.6999999999998</v>
      </c>
      <c r="P170" s="52">
        <f>SUM(P172:P173)</f>
        <v>66339</v>
      </c>
      <c r="Q170" s="52">
        <f>SUM(Q172:Q173)</f>
        <v>0</v>
      </c>
      <c r="R170" s="52">
        <f t="shared" si="164"/>
        <v>85523.4</v>
      </c>
      <c r="S170" s="52">
        <f>SUM(S172:S173)</f>
        <v>2565.6</v>
      </c>
      <c r="T170" s="52">
        <f>SUM(T172:T173)</f>
        <v>82957.8</v>
      </c>
      <c r="U170" s="52">
        <f>SUM(U172:U173)</f>
        <v>0</v>
      </c>
      <c r="V170" s="65">
        <f t="shared" si="165"/>
        <v>0</v>
      </c>
    </row>
    <row r="171" spans="1:22" ht="18.75">
      <c r="A171" s="40"/>
      <c r="B171" s="18" t="s">
        <v>15</v>
      </c>
      <c r="C171" s="7"/>
      <c r="D171" s="7"/>
      <c r="E171" s="7"/>
      <c r="F171" s="50"/>
      <c r="G171" s="50"/>
      <c r="H171" s="50"/>
      <c r="I171" s="50"/>
      <c r="J171" s="50"/>
      <c r="K171" s="50"/>
      <c r="L171" s="50"/>
      <c r="M171" s="50"/>
      <c r="N171" s="52"/>
      <c r="O171" s="50"/>
      <c r="P171" s="50"/>
      <c r="Q171" s="50"/>
      <c r="R171" s="52"/>
      <c r="S171" s="50"/>
      <c r="T171" s="50"/>
      <c r="U171" s="50"/>
      <c r="V171" s="62"/>
    </row>
    <row r="172" spans="1:22" ht="66">
      <c r="A172" s="44"/>
      <c r="B172" s="33" t="s">
        <v>141</v>
      </c>
      <c r="C172" s="34">
        <v>840</v>
      </c>
      <c r="D172" s="35" t="s">
        <v>74</v>
      </c>
      <c r="E172" s="34" t="s">
        <v>140</v>
      </c>
      <c r="F172" s="54">
        <f t="shared" si="166"/>
        <v>44057.7</v>
      </c>
      <c r="G172" s="53">
        <v>1321.7</v>
      </c>
      <c r="H172" s="53">
        <v>42736</v>
      </c>
      <c r="I172" s="53"/>
      <c r="J172" s="54">
        <f t="shared" ref="J172:J174" si="167">K172+L172+M172</f>
        <v>0</v>
      </c>
      <c r="K172" s="53"/>
      <c r="L172" s="53"/>
      <c r="M172" s="53"/>
      <c r="N172" s="54">
        <f t="shared" ref="N172:N174" si="168">O172+P172+Q172</f>
        <v>59252.5</v>
      </c>
      <c r="O172" s="53">
        <v>1777.6</v>
      </c>
      <c r="P172" s="53">
        <v>57474.9</v>
      </c>
      <c r="Q172" s="53"/>
      <c r="R172" s="54">
        <f t="shared" ref="R172:R174" si="169">S172+T172+U172</f>
        <v>71408.2</v>
      </c>
      <c r="S172" s="53">
        <v>2142.1999999999998</v>
      </c>
      <c r="T172" s="53">
        <v>69266</v>
      </c>
      <c r="U172" s="53"/>
      <c r="V172" s="64">
        <f t="shared" si="165"/>
        <v>0</v>
      </c>
    </row>
    <row r="173" spans="1:22" ht="115.5">
      <c r="A173" s="44"/>
      <c r="B173" s="33" t="s">
        <v>275</v>
      </c>
      <c r="C173" s="34">
        <v>840</v>
      </c>
      <c r="D173" s="35" t="s">
        <v>74</v>
      </c>
      <c r="E173" s="34" t="s">
        <v>276</v>
      </c>
      <c r="F173" s="54">
        <f t="shared" si="166"/>
        <v>7780.9</v>
      </c>
      <c r="G173" s="53">
        <v>233.4</v>
      </c>
      <c r="H173" s="53">
        <v>7547.5</v>
      </c>
      <c r="I173" s="53"/>
      <c r="J173" s="54">
        <f t="shared" si="167"/>
        <v>0</v>
      </c>
      <c r="K173" s="53"/>
      <c r="L173" s="53"/>
      <c r="M173" s="53"/>
      <c r="N173" s="54">
        <f t="shared" si="168"/>
        <v>9138.2000000000007</v>
      </c>
      <c r="O173" s="53">
        <v>274.10000000000002</v>
      </c>
      <c r="P173" s="53">
        <v>8864.1</v>
      </c>
      <c r="Q173" s="53"/>
      <c r="R173" s="54">
        <f t="shared" si="169"/>
        <v>14115.2</v>
      </c>
      <c r="S173" s="53">
        <v>423.4</v>
      </c>
      <c r="T173" s="53">
        <v>13691.8</v>
      </c>
      <c r="U173" s="53"/>
      <c r="V173" s="64">
        <f t="shared" si="165"/>
        <v>0</v>
      </c>
    </row>
    <row r="174" spans="1:22" ht="49.5">
      <c r="A174" s="39" t="s">
        <v>126</v>
      </c>
      <c r="B174" s="15" t="s">
        <v>127</v>
      </c>
      <c r="C174" s="6" t="s">
        <v>12</v>
      </c>
      <c r="D174" s="6" t="s">
        <v>12</v>
      </c>
      <c r="E174" s="6" t="s">
        <v>12</v>
      </c>
      <c r="F174" s="52">
        <f t="shared" si="166"/>
        <v>143805.20000000001</v>
      </c>
      <c r="G174" s="52">
        <f>SUM(G176:G184)</f>
        <v>5304.1</v>
      </c>
      <c r="H174" s="52">
        <f>SUM(H176:H184)</f>
        <v>138501.1</v>
      </c>
      <c r="I174" s="52">
        <f>SUM(I176:I184)</f>
        <v>0</v>
      </c>
      <c r="J174" s="52">
        <f t="shared" si="167"/>
        <v>0</v>
      </c>
      <c r="K174" s="52">
        <f>SUM(K176:K184)</f>
        <v>0</v>
      </c>
      <c r="L174" s="52">
        <f>SUM(L176:L184)</f>
        <v>0</v>
      </c>
      <c r="M174" s="52">
        <f>SUM(M176:M184)</f>
        <v>0</v>
      </c>
      <c r="N174" s="52">
        <f t="shared" si="168"/>
        <v>115245.4</v>
      </c>
      <c r="O174" s="52">
        <f>SUM(O176:O184)</f>
        <v>4447.3999999999996</v>
      </c>
      <c r="P174" s="52">
        <f>SUM(P176:P184)</f>
        <v>110798</v>
      </c>
      <c r="Q174" s="52">
        <f>SUM(Q176:Q184)</f>
        <v>0</v>
      </c>
      <c r="R174" s="52">
        <f t="shared" si="169"/>
        <v>364678.9</v>
      </c>
      <c r="S174" s="52">
        <f>SUM(S176:S184)</f>
        <v>11930.4</v>
      </c>
      <c r="T174" s="52">
        <f>SUM(T176:T184)</f>
        <v>352748.5</v>
      </c>
      <c r="U174" s="52">
        <f>SUM(U176:U184)</f>
        <v>0</v>
      </c>
      <c r="V174" s="65">
        <f t="shared" si="165"/>
        <v>0</v>
      </c>
    </row>
    <row r="175" spans="1:22" ht="18.75">
      <c r="A175" s="40"/>
      <c r="B175" s="18" t="s">
        <v>15</v>
      </c>
      <c r="C175" s="7"/>
      <c r="D175" s="7"/>
      <c r="E175" s="7"/>
      <c r="F175" s="50"/>
      <c r="G175" s="50"/>
      <c r="H175" s="50"/>
      <c r="I175" s="50"/>
      <c r="J175" s="50"/>
      <c r="K175" s="50"/>
      <c r="L175" s="50"/>
      <c r="M175" s="50"/>
      <c r="N175" s="52"/>
      <c r="O175" s="50"/>
      <c r="P175" s="50"/>
      <c r="Q175" s="50"/>
      <c r="R175" s="52"/>
      <c r="S175" s="50"/>
      <c r="T175" s="50"/>
      <c r="U175" s="50"/>
      <c r="V175" s="62"/>
    </row>
    <row r="176" spans="1:22" ht="68.25" customHeight="1">
      <c r="A176" s="42"/>
      <c r="B176" s="30" t="s">
        <v>284</v>
      </c>
      <c r="C176" s="34">
        <v>817</v>
      </c>
      <c r="D176" s="35" t="s">
        <v>129</v>
      </c>
      <c r="E176" s="27" t="s">
        <v>285</v>
      </c>
      <c r="F176" s="50">
        <f t="shared" si="166"/>
        <v>38818</v>
      </c>
      <c r="G176" s="51">
        <v>1164.5</v>
      </c>
      <c r="H176" s="51">
        <v>37653.5</v>
      </c>
      <c r="I176" s="51"/>
      <c r="J176" s="50">
        <f t="shared" ref="J176:J184" si="170">K176+L176+M176</f>
        <v>0</v>
      </c>
      <c r="K176" s="51"/>
      <c r="L176" s="51"/>
      <c r="M176" s="51"/>
      <c r="N176" s="50">
        <f t="shared" ref="N176:N184" si="171">O176+P176+Q176</f>
        <v>22593.200000000001</v>
      </c>
      <c r="O176" s="51">
        <v>677.8</v>
      </c>
      <c r="P176" s="51">
        <v>21915.4</v>
      </c>
      <c r="Q176" s="51"/>
      <c r="R176" s="50">
        <f t="shared" ref="R176:R184" si="172">S176+T176+U176</f>
        <v>28741.3</v>
      </c>
      <c r="S176" s="51">
        <v>862.2</v>
      </c>
      <c r="T176" s="51">
        <v>27879.1</v>
      </c>
      <c r="U176" s="51"/>
      <c r="V176" s="63">
        <f t="shared" si="165"/>
        <v>0</v>
      </c>
    </row>
    <row r="177" spans="1:22" ht="68.25" customHeight="1">
      <c r="A177" s="42"/>
      <c r="B177" s="30" t="s">
        <v>130</v>
      </c>
      <c r="C177" s="34">
        <v>817</v>
      </c>
      <c r="D177" s="35" t="s">
        <v>129</v>
      </c>
      <c r="E177" s="27" t="s">
        <v>286</v>
      </c>
      <c r="F177" s="50">
        <f t="shared" si="166"/>
        <v>3092.8</v>
      </c>
      <c r="G177" s="51">
        <v>92.8</v>
      </c>
      <c r="H177" s="51">
        <v>3000</v>
      </c>
      <c r="I177" s="51"/>
      <c r="J177" s="50">
        <f t="shared" si="170"/>
        <v>0</v>
      </c>
      <c r="K177" s="51"/>
      <c r="L177" s="51"/>
      <c r="M177" s="51"/>
      <c r="N177" s="50">
        <f t="shared" si="171"/>
        <v>3092.8</v>
      </c>
      <c r="O177" s="51">
        <v>92.8</v>
      </c>
      <c r="P177" s="51">
        <v>3000</v>
      </c>
      <c r="Q177" s="51"/>
      <c r="R177" s="50">
        <f t="shared" si="172"/>
        <v>3092.8</v>
      </c>
      <c r="S177" s="51">
        <v>92.8</v>
      </c>
      <c r="T177" s="51">
        <v>3000</v>
      </c>
      <c r="U177" s="51"/>
      <c r="V177" s="63">
        <f t="shared" si="165"/>
        <v>0</v>
      </c>
    </row>
    <row r="178" spans="1:22" ht="68.25" customHeight="1">
      <c r="A178" s="42"/>
      <c r="B178" s="30" t="s">
        <v>147</v>
      </c>
      <c r="C178" s="34">
        <v>817</v>
      </c>
      <c r="D178" s="35" t="s">
        <v>129</v>
      </c>
      <c r="E178" s="27" t="s">
        <v>287</v>
      </c>
      <c r="F178" s="50">
        <f t="shared" si="166"/>
        <v>10214.4</v>
      </c>
      <c r="G178" s="51">
        <v>306.5</v>
      </c>
      <c r="H178" s="51">
        <v>9907.9</v>
      </c>
      <c r="I178" s="51"/>
      <c r="J178" s="50">
        <f t="shared" si="170"/>
        <v>0</v>
      </c>
      <c r="K178" s="51"/>
      <c r="L178" s="51"/>
      <c r="M178" s="51"/>
      <c r="N178" s="50">
        <f t="shared" si="171"/>
        <v>6878.7</v>
      </c>
      <c r="O178" s="51">
        <v>206.4</v>
      </c>
      <c r="P178" s="51">
        <v>6672.3</v>
      </c>
      <c r="Q178" s="51"/>
      <c r="R178" s="50">
        <f t="shared" si="172"/>
        <v>13796.2</v>
      </c>
      <c r="S178" s="51">
        <v>413.9</v>
      </c>
      <c r="T178" s="51">
        <v>13382.3</v>
      </c>
      <c r="U178" s="51"/>
      <c r="V178" s="63">
        <f t="shared" si="165"/>
        <v>0</v>
      </c>
    </row>
    <row r="179" spans="1:22" ht="68.25" customHeight="1">
      <c r="A179" s="42"/>
      <c r="B179" s="30" t="s">
        <v>130</v>
      </c>
      <c r="C179" s="34">
        <v>817</v>
      </c>
      <c r="D179" s="35" t="s">
        <v>129</v>
      </c>
      <c r="E179" s="27" t="s">
        <v>288</v>
      </c>
      <c r="F179" s="50">
        <f t="shared" si="166"/>
        <v>1020.5</v>
      </c>
      <c r="G179" s="51">
        <v>1020.5</v>
      </c>
      <c r="H179" s="51"/>
      <c r="I179" s="51"/>
      <c r="J179" s="50">
        <f t="shared" si="170"/>
        <v>0</v>
      </c>
      <c r="K179" s="51"/>
      <c r="L179" s="51"/>
      <c r="M179" s="51"/>
      <c r="N179" s="50">
        <f t="shared" si="171"/>
        <v>1020.6</v>
      </c>
      <c r="O179" s="51">
        <v>1020.6</v>
      </c>
      <c r="P179" s="51"/>
      <c r="Q179" s="51"/>
      <c r="R179" s="50">
        <f t="shared" si="172"/>
        <v>1020.6</v>
      </c>
      <c r="S179" s="51">
        <v>1020.6</v>
      </c>
      <c r="T179" s="51"/>
      <c r="U179" s="51"/>
      <c r="V179" s="63">
        <f t="shared" si="165"/>
        <v>0</v>
      </c>
    </row>
    <row r="180" spans="1:22" ht="129.75" customHeight="1">
      <c r="A180" s="42"/>
      <c r="B180" s="30" t="s">
        <v>277</v>
      </c>
      <c r="C180" s="34">
        <v>840</v>
      </c>
      <c r="D180" s="35" t="s">
        <v>74</v>
      </c>
      <c r="E180" s="27" t="s">
        <v>278</v>
      </c>
      <c r="F180" s="50">
        <f t="shared" si="166"/>
        <v>30089.200000000001</v>
      </c>
      <c r="G180" s="51">
        <v>902.7</v>
      </c>
      <c r="H180" s="51">
        <v>29186.5</v>
      </c>
      <c r="I180" s="51"/>
      <c r="J180" s="50">
        <f t="shared" si="170"/>
        <v>0</v>
      </c>
      <c r="K180" s="51"/>
      <c r="L180" s="51"/>
      <c r="M180" s="51"/>
      <c r="N180" s="50">
        <f t="shared" si="171"/>
        <v>13927</v>
      </c>
      <c r="O180" s="51">
        <v>417.8</v>
      </c>
      <c r="P180" s="51">
        <v>13509.2</v>
      </c>
      <c r="Q180" s="51"/>
      <c r="R180" s="50">
        <f t="shared" si="172"/>
        <v>30375.7</v>
      </c>
      <c r="S180" s="51">
        <v>911.3</v>
      </c>
      <c r="T180" s="51">
        <v>29464.400000000001</v>
      </c>
      <c r="U180" s="51"/>
      <c r="V180" s="63">
        <f t="shared" si="165"/>
        <v>0</v>
      </c>
    </row>
    <row r="181" spans="1:22" ht="49.5">
      <c r="A181" s="42"/>
      <c r="B181" s="30" t="s">
        <v>279</v>
      </c>
      <c r="C181" s="34">
        <v>840</v>
      </c>
      <c r="D181" s="35" t="s">
        <v>74</v>
      </c>
      <c r="E181" s="27" t="s">
        <v>280</v>
      </c>
      <c r="F181" s="50">
        <f t="shared" si="166"/>
        <v>39105.1</v>
      </c>
      <c r="G181" s="51">
        <v>1173.2</v>
      </c>
      <c r="H181" s="51">
        <v>37931.9</v>
      </c>
      <c r="I181" s="51"/>
      <c r="J181" s="50">
        <f t="shared" si="170"/>
        <v>0</v>
      </c>
      <c r="K181" s="51"/>
      <c r="L181" s="51"/>
      <c r="M181" s="51"/>
      <c r="N181" s="50">
        <f t="shared" si="171"/>
        <v>46267.8</v>
      </c>
      <c r="O181" s="51">
        <v>1388</v>
      </c>
      <c r="P181" s="51">
        <v>44879.8</v>
      </c>
      <c r="Q181" s="51"/>
      <c r="R181" s="50">
        <f t="shared" si="172"/>
        <v>85774.6</v>
      </c>
      <c r="S181" s="51">
        <v>2573.1999999999998</v>
      </c>
      <c r="T181" s="51">
        <v>83201.399999999994</v>
      </c>
      <c r="U181" s="51"/>
      <c r="V181" s="63">
        <f t="shared" si="165"/>
        <v>0</v>
      </c>
    </row>
    <row r="182" spans="1:22" ht="61.5" customHeight="1">
      <c r="A182" s="42"/>
      <c r="B182" s="30" t="s">
        <v>281</v>
      </c>
      <c r="C182" s="34">
        <v>840</v>
      </c>
      <c r="D182" s="35" t="s">
        <v>74</v>
      </c>
      <c r="E182" s="27" t="s">
        <v>282</v>
      </c>
      <c r="F182" s="50">
        <f t="shared" si="166"/>
        <v>0</v>
      </c>
      <c r="G182" s="51"/>
      <c r="H182" s="51"/>
      <c r="I182" s="51"/>
      <c r="J182" s="50">
        <f t="shared" si="170"/>
        <v>0</v>
      </c>
      <c r="K182" s="51"/>
      <c r="L182" s="51"/>
      <c r="M182" s="51"/>
      <c r="N182" s="50">
        <f t="shared" si="171"/>
        <v>0</v>
      </c>
      <c r="O182" s="51"/>
      <c r="P182" s="51"/>
      <c r="Q182" s="51"/>
      <c r="R182" s="50">
        <f t="shared" si="172"/>
        <v>180412.4</v>
      </c>
      <c r="S182" s="51">
        <v>5412.4</v>
      </c>
      <c r="T182" s="51">
        <v>175000</v>
      </c>
      <c r="U182" s="51"/>
      <c r="V182" s="63" t="e">
        <f t="shared" si="165"/>
        <v>#DIV/0!</v>
      </c>
    </row>
    <row r="183" spans="1:22" ht="100.5" customHeight="1">
      <c r="A183" s="42"/>
      <c r="B183" s="30" t="s">
        <v>143</v>
      </c>
      <c r="C183" s="27">
        <v>840</v>
      </c>
      <c r="D183" s="29" t="s">
        <v>74</v>
      </c>
      <c r="E183" s="27" t="s">
        <v>142</v>
      </c>
      <c r="F183" s="50">
        <f t="shared" si="166"/>
        <v>3608.2</v>
      </c>
      <c r="G183" s="51">
        <v>108.2</v>
      </c>
      <c r="H183" s="51">
        <v>3500</v>
      </c>
      <c r="I183" s="51"/>
      <c r="J183" s="50">
        <f t="shared" si="170"/>
        <v>0</v>
      </c>
      <c r="K183" s="51"/>
      <c r="L183" s="51"/>
      <c r="M183" s="51"/>
      <c r="N183" s="50">
        <f t="shared" si="171"/>
        <v>0</v>
      </c>
      <c r="O183" s="51"/>
      <c r="P183" s="51"/>
      <c r="Q183" s="51"/>
      <c r="R183" s="50">
        <f t="shared" si="172"/>
        <v>0</v>
      </c>
      <c r="S183" s="51"/>
      <c r="T183" s="51"/>
      <c r="U183" s="51"/>
      <c r="V183" s="63">
        <f t="shared" si="165"/>
        <v>0</v>
      </c>
    </row>
    <row r="184" spans="1:22" ht="49.5">
      <c r="A184" s="42"/>
      <c r="B184" s="30" t="s">
        <v>315</v>
      </c>
      <c r="C184" s="27">
        <v>840</v>
      </c>
      <c r="D184" s="29" t="s">
        <v>74</v>
      </c>
      <c r="E184" s="27" t="s">
        <v>243</v>
      </c>
      <c r="F184" s="50">
        <f t="shared" si="166"/>
        <v>17857</v>
      </c>
      <c r="G184" s="51">
        <v>535.70000000000005</v>
      </c>
      <c r="H184" s="51">
        <v>17321.3</v>
      </c>
      <c r="I184" s="51"/>
      <c r="J184" s="50">
        <f t="shared" si="170"/>
        <v>0</v>
      </c>
      <c r="K184" s="51"/>
      <c r="L184" s="51"/>
      <c r="M184" s="51"/>
      <c r="N184" s="50">
        <f t="shared" si="171"/>
        <v>21465.3</v>
      </c>
      <c r="O184" s="51">
        <v>644</v>
      </c>
      <c r="P184" s="51">
        <v>20821.3</v>
      </c>
      <c r="Q184" s="51"/>
      <c r="R184" s="50">
        <f t="shared" si="172"/>
        <v>21465.3</v>
      </c>
      <c r="S184" s="51">
        <v>644</v>
      </c>
      <c r="T184" s="51">
        <v>20821.3</v>
      </c>
      <c r="U184" s="51"/>
      <c r="V184" s="63">
        <f t="shared" si="165"/>
        <v>0</v>
      </c>
    </row>
    <row r="185" spans="1:22" ht="66">
      <c r="A185" s="39" t="s">
        <v>128</v>
      </c>
      <c r="B185" s="15" t="s">
        <v>273</v>
      </c>
      <c r="C185" s="6" t="s">
        <v>12</v>
      </c>
      <c r="D185" s="46" t="s">
        <v>12</v>
      </c>
      <c r="E185" s="6" t="s">
        <v>12</v>
      </c>
      <c r="F185" s="52">
        <f t="shared" si="166"/>
        <v>3265.3</v>
      </c>
      <c r="G185" s="52">
        <f t="shared" ref="G185:T185" si="173">G187</f>
        <v>98</v>
      </c>
      <c r="H185" s="52">
        <f t="shared" si="173"/>
        <v>3167.3</v>
      </c>
      <c r="I185" s="52">
        <f t="shared" ref="I185" si="174">I187</f>
        <v>0</v>
      </c>
      <c r="J185" s="52">
        <f t="shared" ref="J185" si="175">K185+L185+M185</f>
        <v>0</v>
      </c>
      <c r="K185" s="52">
        <f t="shared" ref="K185:M185" si="176">K187</f>
        <v>0</v>
      </c>
      <c r="L185" s="52">
        <f t="shared" si="176"/>
        <v>0</v>
      </c>
      <c r="M185" s="52">
        <f t="shared" si="176"/>
        <v>0</v>
      </c>
      <c r="N185" s="52">
        <f t="shared" ref="N185" si="177">O185+P185+Q185</f>
        <v>5083.5</v>
      </c>
      <c r="O185" s="52">
        <f t="shared" si="173"/>
        <v>152.5</v>
      </c>
      <c r="P185" s="52">
        <f t="shared" si="173"/>
        <v>4931</v>
      </c>
      <c r="Q185" s="52">
        <f t="shared" si="173"/>
        <v>0</v>
      </c>
      <c r="R185" s="52">
        <f t="shared" ref="R185" si="178">S185+T185+U185</f>
        <v>6173.3</v>
      </c>
      <c r="S185" s="52">
        <f t="shared" si="173"/>
        <v>185.2</v>
      </c>
      <c r="T185" s="52">
        <f t="shared" si="173"/>
        <v>5988.1</v>
      </c>
      <c r="U185" s="52">
        <f t="shared" ref="U185" si="179">U187</f>
        <v>0</v>
      </c>
      <c r="V185" s="65">
        <f t="shared" si="165"/>
        <v>0</v>
      </c>
    </row>
    <row r="186" spans="1:22" ht="18.75">
      <c r="A186" s="42"/>
      <c r="B186" s="30" t="s">
        <v>15</v>
      </c>
      <c r="C186" s="27"/>
      <c r="D186" s="29"/>
      <c r="E186" s="27"/>
      <c r="F186" s="50"/>
      <c r="G186" s="51"/>
      <c r="H186" s="51"/>
      <c r="I186" s="51"/>
      <c r="J186" s="50"/>
      <c r="K186" s="51"/>
      <c r="L186" s="51"/>
      <c r="M186" s="51"/>
      <c r="N186" s="50"/>
      <c r="O186" s="51"/>
      <c r="P186" s="51"/>
      <c r="Q186" s="51"/>
      <c r="R186" s="50"/>
      <c r="S186" s="51"/>
      <c r="T186" s="51"/>
      <c r="U186" s="51"/>
      <c r="V186" s="63"/>
    </row>
    <row r="187" spans="1:22" ht="84.75" customHeight="1">
      <c r="A187" s="42"/>
      <c r="B187" s="30" t="s">
        <v>274</v>
      </c>
      <c r="C187" s="27">
        <v>840</v>
      </c>
      <c r="D187" s="29" t="s">
        <v>74</v>
      </c>
      <c r="E187" s="27" t="s">
        <v>272</v>
      </c>
      <c r="F187" s="50">
        <f t="shared" si="166"/>
        <v>3265.3</v>
      </c>
      <c r="G187" s="51">
        <v>98</v>
      </c>
      <c r="H187" s="51">
        <v>3167.3</v>
      </c>
      <c r="I187" s="51"/>
      <c r="J187" s="50">
        <f t="shared" ref="J187:J189" si="180">K187+L187+M187</f>
        <v>0</v>
      </c>
      <c r="K187" s="51"/>
      <c r="L187" s="51"/>
      <c r="M187" s="51"/>
      <c r="N187" s="50">
        <f t="shared" ref="N187:N189" si="181">O187+P187+Q187</f>
        <v>5083.5</v>
      </c>
      <c r="O187" s="51">
        <v>152.5</v>
      </c>
      <c r="P187" s="51">
        <v>4931</v>
      </c>
      <c r="Q187" s="51"/>
      <c r="R187" s="50">
        <f t="shared" ref="R187:R189" si="182">S187+T187+U187</f>
        <v>6173.3</v>
      </c>
      <c r="S187" s="51">
        <v>185.2</v>
      </c>
      <c r="T187" s="51">
        <v>5988.1</v>
      </c>
      <c r="U187" s="51"/>
      <c r="V187" s="63">
        <f t="shared" si="165"/>
        <v>0</v>
      </c>
    </row>
    <row r="188" spans="1:22" ht="33">
      <c r="A188" s="41" t="s">
        <v>131</v>
      </c>
      <c r="B188" s="22" t="s">
        <v>132</v>
      </c>
      <c r="C188" s="1" t="s">
        <v>12</v>
      </c>
      <c r="D188" s="1" t="s">
        <v>12</v>
      </c>
      <c r="E188" s="1" t="s">
        <v>12</v>
      </c>
      <c r="F188" s="49">
        <f t="shared" si="166"/>
        <v>16009.7</v>
      </c>
      <c r="G188" s="49">
        <f>G189</f>
        <v>4000</v>
      </c>
      <c r="H188" s="49">
        <f>H189</f>
        <v>12009.7</v>
      </c>
      <c r="I188" s="49">
        <f>I189</f>
        <v>0</v>
      </c>
      <c r="J188" s="49">
        <f t="shared" si="180"/>
        <v>1500</v>
      </c>
      <c r="K188" s="49">
        <f>K189</f>
        <v>1500</v>
      </c>
      <c r="L188" s="49">
        <f>L189</f>
        <v>0</v>
      </c>
      <c r="M188" s="49">
        <f>M189</f>
        <v>0</v>
      </c>
      <c r="N188" s="49">
        <f t="shared" si="181"/>
        <v>1500</v>
      </c>
      <c r="O188" s="49">
        <f>O189</f>
        <v>1500</v>
      </c>
      <c r="P188" s="49">
        <f>P189</f>
        <v>0</v>
      </c>
      <c r="Q188" s="49">
        <f>Q189</f>
        <v>0</v>
      </c>
      <c r="R188" s="49">
        <f t="shared" si="182"/>
        <v>1500</v>
      </c>
      <c r="S188" s="49">
        <f>S189</f>
        <v>1500</v>
      </c>
      <c r="T188" s="49">
        <f>T189</f>
        <v>0</v>
      </c>
      <c r="U188" s="49">
        <f>U189</f>
        <v>0</v>
      </c>
      <c r="V188" s="61">
        <f t="shared" si="165"/>
        <v>9.4E-2</v>
      </c>
    </row>
    <row r="189" spans="1:22" ht="49.5">
      <c r="A189" s="39" t="s">
        <v>133</v>
      </c>
      <c r="B189" s="15" t="s">
        <v>134</v>
      </c>
      <c r="C189" s="6" t="s">
        <v>12</v>
      </c>
      <c r="D189" s="6" t="s">
        <v>12</v>
      </c>
      <c r="E189" s="6" t="s">
        <v>12</v>
      </c>
      <c r="F189" s="50">
        <f t="shared" si="166"/>
        <v>16009.7</v>
      </c>
      <c r="G189" s="50">
        <f>SUM(G191:G192)</f>
        <v>4000</v>
      </c>
      <c r="H189" s="50">
        <f>SUM(H191:H192)</f>
        <v>12009.7</v>
      </c>
      <c r="I189" s="50">
        <f>SUM(I191:I192)</f>
        <v>0</v>
      </c>
      <c r="J189" s="50">
        <f t="shared" si="180"/>
        <v>1500</v>
      </c>
      <c r="K189" s="50">
        <f>SUM(K191:K192)</f>
        <v>1500</v>
      </c>
      <c r="L189" s="50">
        <f>SUM(L191:L192)</f>
        <v>0</v>
      </c>
      <c r="M189" s="50">
        <f>SUM(M191:M192)</f>
        <v>0</v>
      </c>
      <c r="N189" s="52">
        <f t="shared" si="181"/>
        <v>1500</v>
      </c>
      <c r="O189" s="50">
        <f>SUM(O191:O192)</f>
        <v>1500</v>
      </c>
      <c r="P189" s="50">
        <f>SUM(P191:P192)</f>
        <v>0</v>
      </c>
      <c r="Q189" s="50">
        <f>SUM(Q191:Q192)</f>
        <v>0</v>
      </c>
      <c r="R189" s="52">
        <f t="shared" si="182"/>
        <v>1500</v>
      </c>
      <c r="S189" s="50">
        <f>SUM(S191:S192)</f>
        <v>1500</v>
      </c>
      <c r="T189" s="50">
        <f>SUM(T191:T192)</f>
        <v>0</v>
      </c>
      <c r="U189" s="50">
        <f>SUM(U191:U192)</f>
        <v>0</v>
      </c>
      <c r="V189" s="62">
        <f t="shared" si="165"/>
        <v>9.4E-2</v>
      </c>
    </row>
    <row r="190" spans="1:22" ht="18.75">
      <c r="A190" s="42"/>
      <c r="B190" s="28" t="s">
        <v>15</v>
      </c>
      <c r="C190" s="27"/>
      <c r="D190" s="27"/>
      <c r="E190" s="27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62"/>
    </row>
    <row r="191" spans="1:22" ht="66">
      <c r="A191" s="42"/>
      <c r="B191" s="30" t="s">
        <v>144</v>
      </c>
      <c r="C191" s="27">
        <v>840</v>
      </c>
      <c r="D191" s="29" t="s">
        <v>74</v>
      </c>
      <c r="E191" s="27" t="s">
        <v>145</v>
      </c>
      <c r="F191" s="50">
        <f t="shared" si="166"/>
        <v>13509.7</v>
      </c>
      <c r="G191" s="51">
        <v>1500</v>
      </c>
      <c r="H191" s="51">
        <v>12009.7</v>
      </c>
      <c r="I191" s="51"/>
      <c r="J191" s="50">
        <f t="shared" ref="J191:J192" si="183">K191+L191+M191</f>
        <v>1500</v>
      </c>
      <c r="K191" s="51">
        <v>1500</v>
      </c>
      <c r="L191" s="51"/>
      <c r="M191" s="51"/>
      <c r="N191" s="50">
        <f t="shared" ref="N191:N192" si="184">O191+P191+Q191</f>
        <v>1500</v>
      </c>
      <c r="O191" s="51">
        <v>1500</v>
      </c>
      <c r="P191" s="51"/>
      <c r="Q191" s="51"/>
      <c r="R191" s="50">
        <f t="shared" ref="R191:R192" si="185">S191+T191+U191</f>
        <v>1500</v>
      </c>
      <c r="S191" s="51">
        <v>1500</v>
      </c>
      <c r="T191" s="51"/>
      <c r="U191" s="51"/>
      <c r="V191" s="63">
        <f t="shared" si="165"/>
        <v>0.111</v>
      </c>
    </row>
    <row r="192" spans="1:22" ht="33">
      <c r="A192" s="42"/>
      <c r="B192" s="30" t="s">
        <v>232</v>
      </c>
      <c r="C192" s="27">
        <v>816</v>
      </c>
      <c r="D192" s="29" t="s">
        <v>53</v>
      </c>
      <c r="E192" s="27" t="s">
        <v>233</v>
      </c>
      <c r="F192" s="50">
        <f t="shared" si="166"/>
        <v>2500</v>
      </c>
      <c r="G192" s="51">
        <v>2500</v>
      </c>
      <c r="H192" s="51"/>
      <c r="I192" s="51"/>
      <c r="J192" s="50">
        <f t="shared" si="183"/>
        <v>0</v>
      </c>
      <c r="K192" s="51"/>
      <c r="L192" s="51"/>
      <c r="M192" s="51"/>
      <c r="N192" s="50">
        <f t="shared" si="184"/>
        <v>0</v>
      </c>
      <c r="O192" s="51"/>
      <c r="P192" s="51"/>
      <c r="Q192" s="51"/>
      <c r="R192" s="50">
        <f t="shared" si="185"/>
        <v>0</v>
      </c>
      <c r="S192" s="51"/>
      <c r="T192" s="51"/>
      <c r="U192" s="51"/>
      <c r="V192" s="63">
        <f t="shared" si="165"/>
        <v>0</v>
      </c>
    </row>
    <row r="193" spans="1:22" ht="33">
      <c r="A193" s="22">
        <v>11</v>
      </c>
      <c r="B193" s="22" t="s">
        <v>266</v>
      </c>
      <c r="C193" s="1" t="s">
        <v>12</v>
      </c>
      <c r="D193" s="1" t="s">
        <v>12</v>
      </c>
      <c r="E193" s="23" t="s">
        <v>12</v>
      </c>
      <c r="F193" s="49">
        <f t="shared" si="166"/>
        <v>40523.699999999997</v>
      </c>
      <c r="G193" s="49">
        <f>G194</f>
        <v>1215.7</v>
      </c>
      <c r="H193" s="49">
        <f>H194</f>
        <v>39308</v>
      </c>
      <c r="I193" s="49">
        <f>I194</f>
        <v>0</v>
      </c>
      <c r="J193" s="49">
        <f t="shared" ref="J193:J194" si="186">K193+L193+M193</f>
        <v>0</v>
      </c>
      <c r="K193" s="49">
        <f>K194</f>
        <v>0</v>
      </c>
      <c r="L193" s="49">
        <f>L194</f>
        <v>0</v>
      </c>
      <c r="M193" s="49">
        <f>M194</f>
        <v>0</v>
      </c>
      <c r="N193" s="49">
        <f t="shared" ref="N193:N194" si="187">O193+P193+Q193</f>
        <v>36758.400000000001</v>
      </c>
      <c r="O193" s="49">
        <f>O194</f>
        <v>2602.8000000000002</v>
      </c>
      <c r="P193" s="49">
        <f>P194</f>
        <v>34155.599999999999</v>
      </c>
      <c r="Q193" s="49">
        <f>Q194</f>
        <v>0</v>
      </c>
      <c r="R193" s="49">
        <f t="shared" ref="R193:R194" si="188">S193+T193+U193</f>
        <v>32179</v>
      </c>
      <c r="S193" s="49">
        <f>S194</f>
        <v>965.4</v>
      </c>
      <c r="T193" s="49">
        <f>T194</f>
        <v>31213.599999999999</v>
      </c>
      <c r="U193" s="49">
        <f>U194</f>
        <v>0</v>
      </c>
      <c r="V193" s="61">
        <f t="shared" si="165"/>
        <v>0</v>
      </c>
    </row>
    <row r="194" spans="1:22" s="45" customFormat="1" ht="33">
      <c r="A194" s="36" t="s">
        <v>148</v>
      </c>
      <c r="B194" s="24" t="s">
        <v>149</v>
      </c>
      <c r="C194" s="25" t="s">
        <v>12</v>
      </c>
      <c r="D194" s="25" t="s">
        <v>12</v>
      </c>
      <c r="E194" s="25" t="s">
        <v>12</v>
      </c>
      <c r="F194" s="50">
        <f t="shared" si="166"/>
        <v>40523.699999999997</v>
      </c>
      <c r="G194" s="50">
        <f t="shared" ref="G194:H194" si="189">SUM(G196:G197)</f>
        <v>1215.7</v>
      </c>
      <c r="H194" s="50">
        <f t="shared" si="189"/>
        <v>39308</v>
      </c>
      <c r="I194" s="50">
        <f t="shared" ref="I194" si="190">SUM(I196:I197)</f>
        <v>0</v>
      </c>
      <c r="J194" s="50">
        <f t="shared" si="186"/>
        <v>0</v>
      </c>
      <c r="K194" s="50">
        <f t="shared" ref="K194:M194" si="191">SUM(K196:K197)</f>
        <v>0</v>
      </c>
      <c r="L194" s="50">
        <f t="shared" si="191"/>
        <v>0</v>
      </c>
      <c r="M194" s="50">
        <f t="shared" si="191"/>
        <v>0</v>
      </c>
      <c r="N194" s="50">
        <f t="shared" si="187"/>
        <v>36758.400000000001</v>
      </c>
      <c r="O194" s="50">
        <f t="shared" ref="O194:T194" si="192">SUM(O196:O197)</f>
        <v>2602.8000000000002</v>
      </c>
      <c r="P194" s="50">
        <f t="shared" si="192"/>
        <v>34155.599999999999</v>
      </c>
      <c r="Q194" s="50">
        <f t="shared" si="192"/>
        <v>0</v>
      </c>
      <c r="R194" s="50">
        <f t="shared" si="188"/>
        <v>32179</v>
      </c>
      <c r="S194" s="50">
        <f t="shared" si="192"/>
        <v>965.4</v>
      </c>
      <c r="T194" s="50">
        <f t="shared" si="192"/>
        <v>31213.599999999999</v>
      </c>
      <c r="U194" s="50">
        <f t="shared" ref="U194" si="193">SUM(U196:U197)</f>
        <v>0</v>
      </c>
      <c r="V194" s="62">
        <f t="shared" si="165"/>
        <v>0</v>
      </c>
    </row>
    <row r="195" spans="1:22" ht="18.75">
      <c r="A195" s="40"/>
      <c r="B195" s="18" t="s">
        <v>15</v>
      </c>
      <c r="C195" s="7"/>
      <c r="D195" s="7"/>
      <c r="E195" s="7"/>
      <c r="F195" s="50"/>
      <c r="G195" s="50"/>
      <c r="H195" s="50"/>
      <c r="I195" s="50"/>
      <c r="J195" s="50"/>
      <c r="K195" s="50"/>
      <c r="L195" s="50"/>
      <c r="M195" s="50"/>
      <c r="N195" s="52"/>
      <c r="O195" s="50"/>
      <c r="P195" s="50"/>
      <c r="Q195" s="50"/>
      <c r="R195" s="52"/>
      <c r="S195" s="50"/>
      <c r="T195" s="50"/>
      <c r="U195" s="50"/>
      <c r="V195" s="62"/>
    </row>
    <row r="196" spans="1:22" ht="49.5">
      <c r="A196" s="57"/>
      <c r="B196" s="17" t="s">
        <v>150</v>
      </c>
      <c r="C196" s="7">
        <v>818</v>
      </c>
      <c r="D196" s="8" t="s">
        <v>151</v>
      </c>
      <c r="E196" s="7" t="s">
        <v>152</v>
      </c>
      <c r="F196" s="50">
        <f t="shared" si="166"/>
        <v>0</v>
      </c>
      <c r="G196" s="51"/>
      <c r="H196" s="51"/>
      <c r="I196" s="51"/>
      <c r="J196" s="50">
        <f t="shared" ref="J196:J197" si="194">K196+L196+M196</f>
        <v>0</v>
      </c>
      <c r="K196" s="51"/>
      <c r="L196" s="51"/>
      <c r="M196" s="51"/>
      <c r="N196" s="52">
        <f t="shared" ref="N196:N197" si="195">O196+P196+Q196</f>
        <v>1546.4</v>
      </c>
      <c r="O196" s="51">
        <v>1546.4</v>
      </c>
      <c r="P196" s="51"/>
      <c r="Q196" s="51"/>
      <c r="R196" s="52">
        <f t="shared" ref="R196:R197" si="196">S196+T196+U196</f>
        <v>0</v>
      </c>
      <c r="S196" s="51"/>
      <c r="T196" s="51"/>
      <c r="U196" s="51"/>
      <c r="V196" s="63" t="e">
        <f t="shared" si="165"/>
        <v>#DIV/0!</v>
      </c>
    </row>
    <row r="197" spans="1:22" ht="54.75" customHeight="1">
      <c r="A197" s="57"/>
      <c r="B197" s="17" t="s">
        <v>316</v>
      </c>
      <c r="C197" s="7">
        <v>817</v>
      </c>
      <c r="D197" s="8" t="s">
        <v>129</v>
      </c>
      <c r="E197" s="7" t="s">
        <v>257</v>
      </c>
      <c r="F197" s="50">
        <f t="shared" si="166"/>
        <v>40523.699999999997</v>
      </c>
      <c r="G197" s="51">
        <v>1215.7</v>
      </c>
      <c r="H197" s="51">
        <v>39308</v>
      </c>
      <c r="I197" s="51"/>
      <c r="J197" s="50">
        <f t="shared" si="194"/>
        <v>0</v>
      </c>
      <c r="K197" s="51"/>
      <c r="L197" s="51"/>
      <c r="M197" s="51"/>
      <c r="N197" s="52">
        <f t="shared" si="195"/>
        <v>35212</v>
      </c>
      <c r="O197" s="51">
        <v>1056.4000000000001</v>
      </c>
      <c r="P197" s="51">
        <v>34155.599999999999</v>
      </c>
      <c r="Q197" s="51"/>
      <c r="R197" s="52">
        <f t="shared" si="196"/>
        <v>32179</v>
      </c>
      <c r="S197" s="51">
        <v>965.4</v>
      </c>
      <c r="T197" s="51">
        <v>31213.599999999999</v>
      </c>
      <c r="U197" s="51"/>
      <c r="V197" s="63">
        <f t="shared" si="165"/>
        <v>0</v>
      </c>
    </row>
    <row r="198" spans="1:22">
      <c r="A198" s="11"/>
      <c r="B198" s="20" t="s">
        <v>329</v>
      </c>
      <c r="C198" s="11"/>
      <c r="D198" s="11"/>
      <c r="E198" s="11"/>
    </row>
    <row r="199" spans="1:22">
      <c r="A199" s="11"/>
      <c r="B199" s="20" t="s">
        <v>263</v>
      </c>
      <c r="C199" s="11"/>
      <c r="D199" s="11"/>
      <c r="E199" s="11"/>
    </row>
    <row r="206" spans="1:22" ht="22.15" customHeight="1"/>
    <row r="207" spans="1:22" ht="22.15" customHeight="1"/>
    <row r="208" spans="1:22" ht="22.15" customHeight="1"/>
    <row r="209" ht="22.15" customHeight="1"/>
    <row r="210" ht="21" customHeight="1"/>
    <row r="211" ht="21" customHeight="1"/>
    <row r="212" ht="21" customHeight="1"/>
    <row r="213" ht="21" customHeight="1"/>
    <row r="214" ht="17.45" customHeight="1"/>
    <row r="215" ht="16.149999999999999" customHeight="1"/>
    <row r="216" ht="17.45" customHeight="1"/>
    <row r="217" ht="20.45" customHeight="1"/>
    <row r="218" ht="16.149999999999999" customHeight="1"/>
    <row r="219" ht="17.45" customHeight="1"/>
    <row r="220" ht="17.45" customHeight="1"/>
  </sheetData>
  <mergeCells count="15">
    <mergeCell ref="A1:V2"/>
    <mergeCell ref="A4:A6"/>
    <mergeCell ref="B4:B6"/>
    <mergeCell ref="C4:C6"/>
    <mergeCell ref="E4:E6"/>
    <mergeCell ref="D4:D6"/>
    <mergeCell ref="F5:I5"/>
    <mergeCell ref="F4:I4"/>
    <mergeCell ref="J4:M4"/>
    <mergeCell ref="J5:M5"/>
    <mergeCell ref="N4:Q4"/>
    <mergeCell ref="N5:Q5"/>
    <mergeCell ref="R4:U4"/>
    <mergeCell ref="R5:U5"/>
    <mergeCell ref="V4:V6"/>
  </mergeCells>
  <printOptions horizontalCentered="1"/>
  <pageMargins left="0" right="0" top="0" bottom="0" header="0.31496062992125984" footer="0.31496062992125984"/>
  <pageSetup paperSize="9" scale="46" orientation="landscape" horizontalDpi="180" verticalDpi="180" r:id="rId1"/>
  <rowBreaks count="2" manualBreakCount="2">
    <brk id="89" max="37" man="1"/>
    <brk id="102" max="3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2021-02-10T08:53:13Z</dcterms:modified>
</cp:coreProperties>
</file>